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770" windowWidth="6645" windowHeight="3360" tabRatio="863" activeTab="1"/>
  </bookViews>
  <sheets>
    <sheet name="COVER PAGE" sheetId="1" r:id="rId1"/>
    <sheet name="NOV 18 CASH" sheetId="2" r:id="rId2"/>
    <sheet name="NOV 18 COMPARISON" sheetId="3" r:id="rId3"/>
    <sheet name="NOV 18 RCT &amp; DISB" sheetId="4" r:id="rId4"/>
    <sheet name="NOV 18 EXPENSES" sheetId="5" r:id="rId5"/>
    <sheet name="NOV 18 REVENUE" sheetId="6" r:id="rId6"/>
    <sheet name="NOV 18 DEBT" sheetId="7" r:id="rId7"/>
  </sheets>
  <definedNames>
    <definedName name="_xlnm.Print_Area" localSheetId="6">'NOV 18 DEBT'!$A$2:$F$62</definedName>
    <definedName name="_xlnm.Print_Area" localSheetId="4">'NOV 18 EXPENSES'!$A$1:$I$63</definedName>
    <definedName name="_xlnm.Print_Area" localSheetId="3">'NOV 18 RCT &amp; DISB'!$A$1:$G$63</definedName>
    <definedName name="_xlnm.Print_Area" localSheetId="5">'NOV 18 REVENUE'!$B$1:$F$45</definedName>
  </definedNames>
  <calcPr fullCalcOnLoad="1"/>
</workbook>
</file>

<file path=xl/comments2.xml><?xml version="1.0" encoding="utf-8"?>
<comments xmlns="http://schemas.openxmlformats.org/spreadsheetml/2006/main">
  <authors>
    <author>Patricia Alvarez</author>
  </authors>
  <commentList>
    <comment ref="B9" authorId="0">
      <text>
        <r>
          <rPr>
            <b/>
            <sz val="9"/>
            <rFont val="Tahoma"/>
            <family val="2"/>
          </rPr>
          <t>Patricia Alvarez:</t>
        </r>
        <r>
          <rPr>
            <sz val="9"/>
            <rFont val="Tahoma"/>
            <family val="2"/>
          </rPr>
          <t xml:space="preserve">
Added funds 016 &amp; 019 to fund 012 in November 2015 financial statements.
</t>
        </r>
      </text>
    </comment>
  </commentList>
</comments>
</file>

<file path=xl/comments7.xml><?xml version="1.0" encoding="utf-8"?>
<comments xmlns="http://schemas.openxmlformats.org/spreadsheetml/2006/main">
  <authors>
    <author>1st Assistant</author>
  </authors>
  <commentList>
    <comment ref="C86" authorId="0">
      <text>
        <r>
          <rPr>
            <b/>
            <sz val="8"/>
            <rFont val="Tahoma"/>
            <family val="2"/>
          </rPr>
          <t>1st Assistant:</t>
        </r>
        <r>
          <rPr>
            <sz val="8"/>
            <rFont val="Tahoma"/>
            <family val="2"/>
          </rPr>
          <t xml:space="preserve">
Pd July'13</t>
        </r>
      </text>
    </comment>
  </commentList>
</comments>
</file>

<file path=xl/sharedStrings.xml><?xml version="1.0" encoding="utf-8"?>
<sst xmlns="http://schemas.openxmlformats.org/spreadsheetml/2006/main" count="616" uniqueCount="344">
  <si>
    <t>BEE COUNTY, TEXAS</t>
  </si>
  <si>
    <t>CASH POSITION</t>
  </si>
  <si>
    <t>FUND</t>
  </si>
  <si>
    <t>NOW</t>
  </si>
  <si>
    <t>TEXPOOL</t>
  </si>
  <si>
    <t>TOTAL</t>
  </si>
  <si>
    <t>NO.</t>
  </si>
  <si>
    <t>DESCRIPTION</t>
  </si>
  <si>
    <t>ACCOUNTS</t>
  </si>
  <si>
    <t>INVESTMENTS</t>
  </si>
  <si>
    <t>GENERAL FUND</t>
  </si>
  <si>
    <t>COURTHOUSE SECURITY FUND</t>
  </si>
  <si>
    <t>ROAD &amp; BRIDGE OPERATING</t>
  </si>
  <si>
    <t>SPECIAL ROAD TAX FUND</t>
  </si>
  <si>
    <t>FUEL FARM</t>
  </si>
  <si>
    <t>BEE COUNTY HEALTH CARE FUND</t>
  </si>
  <si>
    <t>FARM TO MKT &amp; LAT ROAD</t>
  </si>
  <si>
    <t>DISTRICT ATTORNEY FUND</t>
  </si>
  <si>
    <t>LOCAL LAW ENFORCEMENT BLOCK GRANT</t>
  </si>
  <si>
    <t>ABANDONED VEHICLE FUND</t>
  </si>
  <si>
    <t>LAW LIBRARY</t>
  </si>
  <si>
    <t>REFUNDING BONDS, SER 1994 I&amp;S</t>
  </si>
  <si>
    <t>RIGHT OF WAY</t>
  </si>
  <si>
    <t>PERMANENT SCHOOL FUND</t>
  </si>
  <si>
    <t>DISTRICT CLERK/OAG CHILD SUPPORT FUND</t>
  </si>
  <si>
    <t>GROUP HEALTH INSURANCE</t>
  </si>
  <si>
    <t>TOTAL COUNTY FUNDS</t>
  </si>
  <si>
    <t>INTEREST RATES EARNED FOR THE MONTH:</t>
  </si>
  <si>
    <t>RESTRICTED FUNDS</t>
  </si>
  <si>
    <t>SUMMARY OF RECEIPTS &amp; DISBURSEMENTS</t>
  </si>
  <si>
    <t>BEGINNING</t>
  </si>
  <si>
    <t>ENDING</t>
  </si>
  <si>
    <t>BALANCE</t>
  </si>
  <si>
    <t>RECEIPTS</t>
  </si>
  <si>
    <t>DISBURSED</t>
  </si>
  <si>
    <t xml:space="preserve">FUEL FARM </t>
  </si>
  <si>
    <t>DISTRICT CLERK CHILD SUPPORT FUND</t>
  </si>
  <si>
    <t>COMPARISON OF CASH POSITION</t>
  </si>
  <si>
    <t xml:space="preserve"> BALANCE</t>
  </si>
  <si>
    <t>INCREASE</t>
  </si>
  <si>
    <t xml:space="preserve">  (DECREASE)</t>
  </si>
  <si>
    <t>GROUP HEALTH CARE PLAN</t>
  </si>
  <si>
    <t>GENERAL FUND EXPENDITURES BY DEPARTMENT</t>
  </si>
  <si>
    <t>DEPT</t>
  </si>
  <si>
    <t>ORIGINAL</t>
  </si>
  <si>
    <t>ACTUAL</t>
  </si>
  <si>
    <t>UNDER/(OVER)</t>
  </si>
  <si>
    <t>PERCENT</t>
  </si>
  <si>
    <t>DEPARTMENT NAME</t>
  </si>
  <si>
    <t>BUDGET</t>
  </si>
  <si>
    <t>USED</t>
  </si>
  <si>
    <t>401</t>
  </si>
  <si>
    <t>COMMISSIONERS COURT</t>
  </si>
  <si>
    <t>403</t>
  </si>
  <si>
    <t>COUNTY CLERK</t>
  </si>
  <si>
    <t>406</t>
  </si>
  <si>
    <t>EMERGENCY MANAGEMENT</t>
  </si>
  <si>
    <t>409</t>
  </si>
  <si>
    <t>NON DEPARTMENTAL</t>
  </si>
  <si>
    <t>426</t>
  </si>
  <si>
    <t>COUNTY COURT</t>
  </si>
  <si>
    <t>435</t>
  </si>
  <si>
    <t>DISTRICT COURT</t>
  </si>
  <si>
    <t>450</t>
  </si>
  <si>
    <t>DISTRICT CLERK</t>
  </si>
  <si>
    <t>455</t>
  </si>
  <si>
    <t>JP#1</t>
  </si>
  <si>
    <t>456</t>
  </si>
  <si>
    <t>JP#2</t>
  </si>
  <si>
    <t>457</t>
  </si>
  <si>
    <t>JP#3</t>
  </si>
  <si>
    <t>458</t>
  </si>
  <si>
    <t>JP#4</t>
  </si>
  <si>
    <t>475</t>
  </si>
  <si>
    <t>COUNTY ATTORNEY</t>
  </si>
  <si>
    <t>490</t>
  </si>
  <si>
    <t>ELECTIONS</t>
  </si>
  <si>
    <t>495</t>
  </si>
  <si>
    <t>COUNTY AUDITOR</t>
  </si>
  <si>
    <t>498</t>
  </si>
  <si>
    <t>VOTERS REGISTRATION</t>
  </si>
  <si>
    <t>499</t>
  </si>
  <si>
    <t>TAX ASSESSOR-COLLECTOR</t>
  </si>
  <si>
    <t>501</t>
  </si>
  <si>
    <t>510</t>
  </si>
  <si>
    <t>COUNTY COURTHOUSE</t>
  </si>
  <si>
    <t>511</t>
  </si>
  <si>
    <t>512</t>
  </si>
  <si>
    <t>514</t>
  </si>
  <si>
    <t>TAX OFFICE BUILDING</t>
  </si>
  <si>
    <t>550</t>
  </si>
  <si>
    <t>CONSTABLE PCT 1</t>
  </si>
  <si>
    <t>551</t>
  </si>
  <si>
    <t>CONSTABLE PCT 2</t>
  </si>
  <si>
    <t>552</t>
  </si>
  <si>
    <t>553</t>
  </si>
  <si>
    <t>CONSTABLE PCT 4</t>
  </si>
  <si>
    <t>564</t>
  </si>
  <si>
    <t>911 ADDRESSING</t>
  </si>
  <si>
    <t>565</t>
  </si>
  <si>
    <t>SHERIFF</t>
  </si>
  <si>
    <t>566</t>
  </si>
  <si>
    <t>CORRECTIONAL FACILITIES</t>
  </si>
  <si>
    <t>567</t>
  </si>
  <si>
    <t>HIGHWAY PATROL</t>
  </si>
  <si>
    <t>568</t>
  </si>
  <si>
    <t>570</t>
  </si>
  <si>
    <t>JUVENILE BOARD</t>
  </si>
  <si>
    <t>571</t>
  </si>
  <si>
    <t>PROBATION</t>
  </si>
  <si>
    <t>631</t>
  </si>
  <si>
    <t>COMMUNITY AFFAIRS</t>
  </si>
  <si>
    <t>632</t>
  </si>
  <si>
    <t>WASTE MANAGEMENT</t>
  </si>
  <si>
    <t>640</t>
  </si>
  <si>
    <t>PUBLIC ASSISTANCE</t>
  </si>
  <si>
    <t>650</t>
  </si>
  <si>
    <t>COUNTY LIBRARY</t>
  </si>
  <si>
    <t>665</t>
  </si>
  <si>
    <t>AGRICULTURAL EXT SERVICE</t>
  </si>
  <si>
    <t>673</t>
  </si>
  <si>
    <t>700</t>
  </si>
  <si>
    <t>TRANSFERS OUT</t>
  </si>
  <si>
    <t>TOTAL GENERAL FUND EXPENDITURES</t>
  </si>
  <si>
    <t xml:space="preserve">       </t>
  </si>
  <si>
    <t>Bee County, Texas</t>
  </si>
  <si>
    <t>General Fund Comparison of Revenue</t>
  </si>
  <si>
    <t xml:space="preserve">  RECEIVED</t>
  </si>
  <si>
    <t xml:space="preserve"> INCREASE</t>
  </si>
  <si>
    <t>Percent</t>
  </si>
  <si>
    <t xml:space="preserve">  LAST YEAR</t>
  </si>
  <si>
    <t xml:space="preserve">  THIS YEAR</t>
  </si>
  <si>
    <t xml:space="preserve"> (DECREASE)</t>
  </si>
  <si>
    <t>of</t>
  </si>
  <si>
    <t xml:space="preserve"> THIS YEAR</t>
  </si>
  <si>
    <t>Increase/</t>
  </si>
  <si>
    <t>(Decrease)</t>
  </si>
  <si>
    <t>COUNTY SALES TAX</t>
  </si>
  <si>
    <t>LICENSES &amp; PERMITS</t>
  </si>
  <si>
    <t>INTERGOVERNMENTAL REV</t>
  </si>
  <si>
    <t>FINES &amp; FORFEITURES</t>
  </si>
  <si>
    <t>CHARGES FOR SERVICES</t>
  </si>
  <si>
    <t>INMATE REV &amp; TELEPHONE</t>
  </si>
  <si>
    <t>MISCELLANEOUS REVENUE</t>
  </si>
  <si>
    <t>TRANSFERS IN</t>
  </si>
  <si>
    <t>TOTAL UNRESTRICTED &amp; RESTRICTED FUNDS</t>
  </si>
  <si>
    <t>COUNTY INDEBTEDNESS</t>
  </si>
  <si>
    <t>PRINCIPAL</t>
  </si>
  <si>
    <t>REFUNDING</t>
  </si>
  <si>
    <t xml:space="preserve">MATURITY </t>
  </si>
  <si>
    <t>FUND NO.</t>
  </si>
  <si>
    <t>ISSUE</t>
  </si>
  <si>
    <t>DATE</t>
  </si>
  <si>
    <t>General Oblig. Refunding Bonds, Series 1994</t>
  </si>
  <si>
    <t>Total Bee County</t>
  </si>
  <si>
    <t>Payment</t>
  </si>
  <si>
    <t>Debt Issue</t>
  </si>
  <si>
    <t>Date</t>
  </si>
  <si>
    <t>Principal Balance</t>
  </si>
  <si>
    <t>2/15/2001</t>
  </si>
  <si>
    <t>2/15/2003</t>
  </si>
  <si>
    <t>Total Remaining Principal Balance</t>
  </si>
  <si>
    <t>TOTAL UNRESTRICTED COUNTY FUNDS</t>
  </si>
  <si>
    <t>TOTAL RESTRICTED COUNTY FUNDS</t>
  </si>
  <si>
    <t>MONTHLY FINANCIAL STATEMENTS</t>
  </si>
  <si>
    <t xml:space="preserve">Prepared By </t>
  </si>
  <si>
    <t>County Auditor's Office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</si>
  <si>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</si>
  <si>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</si>
  <si>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</si>
  <si>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</si>
  <si>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</si>
  <si>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</si>
  <si>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</si>
  <si>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</si>
  <si>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</si>
  <si>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</si>
  <si>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</si>
  <si>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MONTH</t>
  </si>
  <si>
    <t>PERCENTAGE</t>
  </si>
  <si>
    <t>ROUNDED</t>
  </si>
  <si>
    <t>DEC</t>
  </si>
  <si>
    <t>MONTHS</t>
  </si>
  <si>
    <t>THIS SECTION NOT PRINTED: USED FOR PERCENTAGES ONLY</t>
  </si>
  <si>
    <t>12-310-0130</t>
  </si>
  <si>
    <t>12-321-0801</t>
  </si>
  <si>
    <t>OVER LAST YR.</t>
  </si>
  <si>
    <t>DOUGHTERY BUILDING</t>
  </si>
  <si>
    <t>BEE COUNTY HEALTH CARE FUND  II</t>
  </si>
  <si>
    <t>HEALTH CARE FUND II</t>
  </si>
  <si>
    <t>BEE COUNTY HEALTH CARE FUND II</t>
  </si>
  <si>
    <t>MOTOR VEHICLE REGIS. &amp; TITLING</t>
  </si>
  <si>
    <t>ABANDONED MOTOR VEHICLE FUND</t>
  </si>
  <si>
    <t>General Oblig. Refunding Bonds, Series 2003</t>
  </si>
  <si>
    <t>DISTRICT CLERK REC. MGMT &amp; PRES. FUND</t>
  </si>
  <si>
    <t>DISTRICT CLERK RECORDS MGMT &amp; PRES.</t>
  </si>
  <si>
    <t>DISTRICT CLERK RECORDS MGMT &amp; PRESERV</t>
  </si>
  <si>
    <t>TRUST</t>
  </si>
  <si>
    <t>TECHNOLOGY FUND</t>
  </si>
  <si>
    <t>CURRENT</t>
  </si>
  <si>
    <t>PROBATION BLDG.</t>
  </si>
  <si>
    <t>JUSTICE CENTER</t>
  </si>
  <si>
    <t>REFUNDING BONDS, SER 2003 I&amp;S</t>
  </si>
  <si>
    <t>Remaining to be received</t>
  </si>
  <si>
    <t>CONSTABLE PCT 3</t>
  </si>
  <si>
    <t>HWY PATROL LICENSE &amp; WEIGHT</t>
  </si>
  <si>
    <t xml:space="preserve">                                                                                                                                                                            </t>
  </si>
  <si>
    <t>12-310-0110</t>
  </si>
  <si>
    <t>12-310-0120</t>
  </si>
  <si>
    <t>BORDER SECURITY PROJECT</t>
  </si>
  <si>
    <t>SHERIFF VEH. &amp; EQUIP. REPLACE.</t>
  </si>
  <si>
    <t>PRE TRIAL INTERVENTION FUND-DA</t>
  </si>
  <si>
    <t xml:space="preserve">AD VALOREM TAXES            </t>
  </si>
  <si>
    <t xml:space="preserve">DELINQUENT TAXES             </t>
  </si>
  <si>
    <t>BORDER PROSECUTOR GRANT</t>
  </si>
  <si>
    <t>LOCAL SOLICITATION GRANT</t>
  </si>
  <si>
    <t>IT DEPARTMENT</t>
  </si>
  <si>
    <t>APPRAISAL DISTRICT</t>
  </si>
  <si>
    <t>General Oblig. Refunding Bonds, Series 2012</t>
  </si>
  <si>
    <t>Combined GO and Refunding, Series 2012</t>
  </si>
  <si>
    <t>BEE COUNTY EXPO</t>
  </si>
  <si>
    <t>STATE AGENCY FUND</t>
  </si>
  <si>
    <t>DISTRICT CLERK/CHILD ABUSE PREVENTION FUND</t>
  </si>
  <si>
    <t>DISTRICT CLERK CHILD ABUSE PREVENTION FUND</t>
  </si>
  <si>
    <t xml:space="preserve"> </t>
  </si>
  <si>
    <t>Paid</t>
  </si>
  <si>
    <t>COUNTY HOTEL OCCUPANCY TAXES</t>
  </si>
  <si>
    <t>COUNTY HOTEL OCCUPANCY TAX</t>
  </si>
  <si>
    <t>HUMAN RESOURCES DEPARTMENT</t>
  </si>
  <si>
    <t>2014 CDBG PAWNEE WATER #713065</t>
  </si>
  <si>
    <t>ASK APRIL ABOUT THIS PAGE NEEDING TO BE CHANGED</t>
  </si>
  <si>
    <t>VICTIMS ASSISTANCE COORDINATOR</t>
  </si>
  <si>
    <t>Print out, changes are only made in the month of August.</t>
  </si>
  <si>
    <t>STONEGARDEN</t>
  </si>
  <si>
    <t>SHERIFF- STONEGARDEN</t>
  </si>
  <si>
    <t>COURT REPORTERS SERVICE</t>
  </si>
  <si>
    <t>VETERAN'S SERVICE</t>
  </si>
  <si>
    <t>RISK MANAGEMENT</t>
  </si>
  <si>
    <t>FLOOD MITIGATION GRANT</t>
  </si>
  <si>
    <t>MAINTENANCE DEPT.</t>
  </si>
  <si>
    <t xml:space="preserve">  </t>
  </si>
  <si>
    <t>FLEXIBLE SPENDING ACCOUNT</t>
  </si>
  <si>
    <t>HOME RSP #2015-0026</t>
  </si>
  <si>
    <t>1874 JAIL RESTORATION PROJECT</t>
  </si>
  <si>
    <t>EXPO GATE FEES</t>
  </si>
  <si>
    <t>CP ATTY PTS/PTD</t>
  </si>
  <si>
    <t>ALL MITIGATION GRANT</t>
  </si>
  <si>
    <t>060</t>
  </si>
  <si>
    <t>012</t>
  </si>
  <si>
    <t>013</t>
  </si>
  <si>
    <t>014</t>
  </si>
  <si>
    <t>015</t>
  </si>
  <si>
    <t>017</t>
  </si>
  <si>
    <t>020</t>
  </si>
  <si>
    <t>021</t>
  </si>
  <si>
    <t>022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</si>
  <si>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</si>
  <si>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</si>
  <si>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</si>
  <si>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</si>
  <si>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</si>
  <si>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</si>
  <si>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</si>
  <si>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</si>
  <si>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</si>
  <si>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</si>
  <si>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036</t>
  </si>
  <si>
    <t>047</t>
  </si>
  <si>
    <t>070</t>
  </si>
  <si>
    <t>072</t>
  </si>
  <si>
    <t>075</t>
  </si>
  <si>
    <t>081</t>
  </si>
  <si>
    <t>082</t>
  </si>
  <si>
    <t>087</t>
  </si>
  <si>
    <t>088</t>
  </si>
  <si>
    <t>089</t>
  </si>
  <si>
    <t>090</t>
  </si>
  <si>
    <t>093</t>
  </si>
  <si>
    <t>095</t>
  </si>
  <si>
    <t>023</t>
  </si>
  <si>
    <t>073</t>
  </si>
  <si>
    <t>080</t>
  </si>
  <si>
    <t>083</t>
  </si>
  <si>
    <t>069</t>
  </si>
  <si>
    <t>077</t>
  </si>
  <si>
    <t>110</t>
  </si>
  <si>
    <t>101</t>
  </si>
  <si>
    <t>2016 COLONIA FUND CONSTRUCTION</t>
  </si>
  <si>
    <t>CO ATTY PTS/PTD</t>
  </si>
  <si>
    <t>051</t>
  </si>
  <si>
    <t>JUSTICE OF THE PEACE 1</t>
  </si>
  <si>
    <t>052</t>
  </si>
  <si>
    <t>053</t>
  </si>
  <si>
    <t>054</t>
  </si>
  <si>
    <t>JUSTICE OF THE PEACE 2</t>
  </si>
  <si>
    <t>JUSTICE OF THE PEACE 3</t>
  </si>
  <si>
    <t>JUSTICE OF THE PEACE 4</t>
  </si>
  <si>
    <t>First National Bank</t>
  </si>
  <si>
    <t>ECONOMIC DEVELOPMENT</t>
  </si>
  <si>
    <t>EA CHAPTER 19</t>
  </si>
  <si>
    <t>CHAPTER 19 (EA)</t>
  </si>
  <si>
    <t>.</t>
  </si>
  <si>
    <t>071</t>
  </si>
  <si>
    <t>2018 NEW JAIL CONSTRUCTION</t>
  </si>
  <si>
    <t>First National Bank - 2018 New Construction Jail</t>
  </si>
  <si>
    <t xml:space="preserve">CO CLERK RECORDS MGMT </t>
  </si>
  <si>
    <t>ELECTIONS EQUIPMENT CONTRACT</t>
  </si>
  <si>
    <t>COUNTY RECORDS MANAGEMENT</t>
  </si>
  <si>
    <t xml:space="preserve">COUNTY RECORDS MANAGEMENT </t>
  </si>
  <si>
    <t>Certificates of Obligations, Series 2017</t>
  </si>
  <si>
    <t>Certificates of Obligation, Series 2017</t>
  </si>
  <si>
    <t>CO CLERK BONDS</t>
  </si>
  <si>
    <t>DISTRICT CLERK BONDS</t>
  </si>
  <si>
    <t>084</t>
  </si>
  <si>
    <t>085</t>
  </si>
  <si>
    <t>092</t>
  </si>
  <si>
    <t>098</t>
  </si>
  <si>
    <t xml:space="preserve">SHERIFF SPECIAL FORFEITURE </t>
  </si>
  <si>
    <t>SHERIFF DRUG FORFEITURE</t>
  </si>
  <si>
    <t>DISTRICT ATTORNEY STATE FORFEITURE</t>
  </si>
  <si>
    <t>106</t>
  </si>
  <si>
    <t>091</t>
  </si>
  <si>
    <t>COUNTY ATTORNEY HOT CHECK FUND</t>
  </si>
  <si>
    <t>2012 TYNAN GEN &amp; HOUSING REHAB #712005</t>
  </si>
  <si>
    <t>107</t>
  </si>
  <si>
    <t>DISTRICT ATTORNEY HOT CHECK FUND</t>
  </si>
  <si>
    <t>DISTRICT ATTORNY HOT CHECK FUND</t>
  </si>
  <si>
    <t>ELECTIONS BLDG.</t>
  </si>
  <si>
    <t>OLD JAIL /STORAGE</t>
  </si>
  <si>
    <t>DISTRCIT ATTORNEY HOT CHECK FUND</t>
  </si>
  <si>
    <t>General Fund 2018-2019 Budgeted Revenue</t>
  </si>
  <si>
    <t>BUDGET YEAR  2018-2019</t>
  </si>
  <si>
    <t>Budget Year  2018-2019</t>
  </si>
  <si>
    <t>10/01/18 to</t>
  </si>
  <si>
    <t>10/01/17 to</t>
  </si>
  <si>
    <t>BONDS</t>
  </si>
  <si>
    <t>For The TWO Months Ending NOVEMBER 30, 2018.</t>
  </si>
  <si>
    <t>AT NOVEMBER 30, 2017 AND NOVEMBER 30, 2018</t>
  </si>
  <si>
    <t>FOR THE MONTH ENDED NOVEMBER 30, 2018</t>
  </si>
  <si>
    <t>FOR ONE MONTH ENDING NOVEMBER 30, 2018</t>
  </si>
  <si>
    <t>2 MONTH</t>
  </si>
  <si>
    <t>For the TWO Months Ended NOVEMBER 30, 2017 and NOVEMBER 30, 2018</t>
  </si>
  <si>
    <t>Received through 11/30/18</t>
  </si>
  <si>
    <r>
      <t>For TWO monthS (16.67% of year) 18.65</t>
    </r>
    <r>
      <rPr>
        <b/>
        <sz val="10"/>
        <rFont val="Arial"/>
        <family val="2"/>
      </rPr>
      <t>%</t>
    </r>
    <r>
      <rPr>
        <sz val="10"/>
        <rFont val="Arial"/>
        <family val="0"/>
      </rPr>
      <t xml:space="preserve"> of the current budget was spent.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</si>
</sst>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0"/>
    <numFmt numFmtId="165" formatCode="mmmm\ d\,\ yyyy"/>
    <numFmt numFmtId="166" formatCode="0.0000"/>
    <numFmt numFmtId="167" formatCode="0.0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"/>
    <numFmt numFmtId="172" formatCode="#,##0.000"/>
    <numFmt numFmtId="173" formatCode="0.00_);\(0.00\)"/>
    <numFmt numFmtId="174" formatCode="#,##0.0"/>
    <numFmt numFmtId="175" formatCode="[$-409]dddd\,\ mmmm\ dd\,\ yyyy"/>
    <numFmt numFmtId="176" formatCode="mm/dd/yy;@"/>
    <numFmt numFmtId="177" formatCode="[$-409]h:mm:ss\ AM/PM"/>
    <numFmt numFmtId="178" formatCode="m/d/yy;@"/>
    <numFmt numFmtId="179" formatCode="0.000%"/>
    <numFmt numFmtId="180" formatCode="0.0000%"/>
    <numFmt numFmtId="181" formatCode="#,##0.00000000000"/>
    <numFmt numFmtId="182" formatCode="#,##0.000000000000000"/>
  </numFmts>
  <fonts count="5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i/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2"/>
      <name val="Garamond"/>
      <family val="1"/>
    </font>
    <font>
      <sz val="10"/>
      <name val="Garamond"/>
      <family val="1"/>
    </font>
    <font>
      <b/>
      <sz val="18"/>
      <name val="Garamond"/>
      <family val="1"/>
    </font>
    <font>
      <b/>
      <sz val="14"/>
      <color indexed="10"/>
      <name val="Arial"/>
      <family val="2"/>
    </font>
    <font>
      <sz val="6"/>
      <name val="Arial"/>
      <family val="2"/>
    </font>
    <font>
      <b/>
      <sz val="14"/>
      <name val="Garamond"/>
      <family val="1"/>
    </font>
    <font>
      <b/>
      <sz val="10"/>
      <color indexed="10"/>
      <name val="Arial"/>
      <family val="2"/>
    </font>
    <font>
      <sz val="18"/>
      <color indexed="10"/>
      <name val="Arial"/>
      <family val="2"/>
    </font>
    <font>
      <i/>
      <sz val="14"/>
      <color indexed="6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4" applyNumberFormat="0" applyFill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0" fontId="53" fillId="27" borderId="6" applyNumberFormat="0" applyAlignment="0" applyProtection="0"/>
    <xf numFmtId="10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5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1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8" xfId="0" applyNumberFormat="1" applyFill="1" applyBorder="1" applyAlignment="1">
      <alignment/>
    </xf>
    <xf numFmtId="4" fontId="0" fillId="0" borderId="7" xfId="0" applyNumberFormat="1" applyFill="1" applyBorder="1" applyAlignment="1">
      <alignment/>
    </xf>
    <xf numFmtId="10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/>
    </xf>
    <xf numFmtId="3" fontId="0" fillId="0" borderId="0" xfId="43" applyFont="1" applyBorder="1" applyAlignment="1">
      <alignment/>
    </xf>
    <xf numFmtId="3" fontId="0" fillId="0" borderId="7" xfId="43" applyFont="1" applyFill="1" applyBorder="1" applyAlignment="1">
      <alignment/>
    </xf>
    <xf numFmtId="4" fontId="0" fillId="0" borderId="0" xfId="42" applyFont="1" applyBorder="1" applyAlignment="1">
      <alignment/>
    </xf>
    <xf numFmtId="4" fontId="0" fillId="0" borderId="0" xfId="42" applyFont="1" applyAlignment="1">
      <alignment/>
    </xf>
    <xf numFmtId="7" fontId="0" fillId="0" borderId="8" xfId="0" applyNumberFormat="1" applyFill="1" applyBorder="1" applyAlignment="1">
      <alignment/>
    </xf>
    <xf numFmtId="4" fontId="0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10" fontId="0" fillId="0" borderId="10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4" fontId="0" fillId="0" borderId="8" xfId="42" applyFont="1" applyFill="1" applyBorder="1" applyAlignment="1">
      <alignment/>
    </xf>
    <xf numFmtId="14" fontId="0" fillId="0" borderId="0" xfId="48" applyNumberFormat="1" applyFont="1" applyAlignment="1">
      <alignment/>
    </xf>
    <xf numFmtId="0" fontId="0" fillId="0" borderId="8" xfId="0" applyFill="1" applyBorder="1" applyAlignment="1">
      <alignment/>
    </xf>
    <xf numFmtId="10" fontId="0" fillId="0" borderId="8" xfId="0" applyNumberFormat="1" applyFill="1" applyBorder="1" applyAlignment="1">
      <alignment/>
    </xf>
    <xf numFmtId="10" fontId="0" fillId="0" borderId="0" xfId="59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8" xfId="0" applyNumberFormat="1" applyFont="1" applyFill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0" fillId="0" borderId="10" xfId="0" applyFill="1" applyBorder="1" applyAlignment="1">
      <alignment/>
    </xf>
    <xf numFmtId="3" fontId="0" fillId="0" borderId="10" xfId="43" applyFont="1" applyFill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16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43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0" fontId="0" fillId="0" borderId="0" xfId="0" applyNumberFormat="1" applyBorder="1" applyAlignment="1">
      <alignment/>
    </xf>
    <xf numFmtId="4" fontId="0" fillId="0" borderId="11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0" fontId="0" fillId="0" borderId="9" xfId="0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3" fontId="10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4" fontId="0" fillId="0" borderId="0" xfId="44" applyNumberFormat="1" applyFont="1" applyAlignment="1">
      <alignment horizontal="right"/>
    </xf>
    <xf numFmtId="0" fontId="0" fillId="0" borderId="10" xfId="0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3" fontId="0" fillId="0" borderId="0" xfId="0" applyNumberForma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ill="1" applyAlignment="1">
      <alignment/>
    </xf>
    <xf numFmtId="39" fontId="0" fillId="0" borderId="0" xfId="0" applyNumberFormat="1" applyAlignment="1">
      <alignment/>
    </xf>
    <xf numFmtId="39" fontId="0" fillId="0" borderId="0" xfId="0" applyNumberFormat="1" applyBorder="1" applyAlignment="1">
      <alignment/>
    </xf>
    <xf numFmtId="39" fontId="0" fillId="0" borderId="11" xfId="0" applyNumberFormat="1" applyFill="1" applyBorder="1" applyAlignment="1">
      <alignment/>
    </xf>
    <xf numFmtId="0" fontId="0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10" fontId="0" fillId="0" borderId="11" xfId="0" applyNumberForma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10" fontId="0" fillId="0" borderId="0" xfId="0" applyNumberFormat="1" applyFill="1" applyBorder="1" applyAlignment="1">
      <alignment/>
    </xf>
    <xf numFmtId="0" fontId="16" fillId="0" borderId="0" xfId="0" applyFont="1" applyAlignment="1">
      <alignment horizontal="center"/>
    </xf>
    <xf numFmtId="15" fontId="16" fillId="0" borderId="0" xfId="0" applyNumberFormat="1" applyFont="1" applyAlignment="1">
      <alignment horizontal="center"/>
    </xf>
    <xf numFmtId="15" fontId="16" fillId="0" borderId="9" xfId="0" applyNumberFormat="1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4" fontId="17" fillId="0" borderId="0" xfId="0" applyNumberFormat="1" applyFont="1" applyFill="1" applyAlignment="1">
      <alignment/>
    </xf>
    <xf numFmtId="4" fontId="17" fillId="0" borderId="19" xfId="0" applyNumberFormat="1" applyFont="1" applyBorder="1" applyAlignment="1">
      <alignment/>
    </xf>
    <xf numFmtId="4" fontId="17" fillId="0" borderId="19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4" fontId="17" fillId="0" borderId="20" xfId="0" applyNumberFormat="1" applyFont="1" applyFill="1" applyBorder="1" applyAlignment="1">
      <alignment/>
    </xf>
    <xf numFmtId="4" fontId="17" fillId="0" borderId="0" xfId="0" applyNumberFormat="1" applyFont="1" applyBorder="1" applyAlignment="1">
      <alignment/>
    </xf>
    <xf numFmtId="4" fontId="17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Border="1" applyAlignment="1">
      <alignment/>
    </xf>
    <xf numFmtId="4" fontId="17" fillId="0" borderId="20" xfId="0" applyNumberFormat="1" applyFont="1" applyBorder="1" applyAlignment="1">
      <alignment/>
    </xf>
    <xf numFmtId="0" fontId="17" fillId="0" borderId="20" xfId="0" applyFont="1" applyBorder="1" applyAlignment="1">
      <alignment/>
    </xf>
    <xf numFmtId="0" fontId="16" fillId="0" borderId="11" xfId="0" applyFont="1" applyBorder="1" applyAlignment="1">
      <alignment/>
    </xf>
    <xf numFmtId="4" fontId="16" fillId="0" borderId="11" xfId="0" applyNumberFormat="1" applyFont="1" applyBorder="1" applyAlignment="1">
      <alignment/>
    </xf>
    <xf numFmtId="0" fontId="16" fillId="0" borderId="0" xfId="0" applyFont="1" applyAlignment="1">
      <alignment/>
    </xf>
    <xf numFmtId="176" fontId="4" fillId="0" borderId="9" xfId="0" applyNumberFormat="1" applyFont="1" applyBorder="1" applyAlignment="1">
      <alignment horizontal="center"/>
    </xf>
    <xf numFmtId="178" fontId="0" fillId="0" borderId="0" xfId="0" applyNumberFormat="1" applyAlignment="1">
      <alignment horizontal="center"/>
    </xf>
    <xf numFmtId="0" fontId="18" fillId="0" borderId="0" xfId="0" applyFont="1" applyAlignment="1">
      <alignment/>
    </xf>
    <xf numFmtId="176" fontId="0" fillId="0" borderId="0" xfId="0" applyNumberFormat="1" applyAlignment="1">
      <alignment horizontal="center"/>
    </xf>
    <xf numFmtId="176" fontId="4" fillId="0" borderId="9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8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8" xfId="0" applyNumberFormat="1" applyFont="1" applyFill="1" applyBorder="1" applyAlignment="1">
      <alignment/>
    </xf>
    <xf numFmtId="4" fontId="0" fillId="0" borderId="8" xfId="42" applyFont="1" applyBorder="1" applyAlignment="1">
      <alignment/>
    </xf>
    <xf numFmtId="10" fontId="0" fillId="33" borderId="0" xfId="0" applyNumberFormat="1" applyFill="1" applyBorder="1" applyAlignment="1">
      <alignment/>
    </xf>
    <xf numFmtId="3" fontId="0" fillId="0" borderId="0" xfId="0" applyNumberFormat="1" applyFont="1" applyFill="1" applyAlignment="1">
      <alignment/>
    </xf>
    <xf numFmtId="4" fontId="0" fillId="0" borderId="0" xfId="42" applyFont="1" applyFill="1" applyAlignment="1">
      <alignment/>
    </xf>
    <xf numFmtId="10" fontId="0" fillId="0" borderId="0" xfId="0" applyNumberFormat="1" applyFill="1" applyAlignment="1">
      <alignment/>
    </xf>
    <xf numFmtId="3" fontId="4" fillId="0" borderId="8" xfId="42" applyNumberFormat="1" applyFont="1" applyFill="1" applyBorder="1" applyAlignment="1">
      <alignment/>
    </xf>
    <xf numFmtId="3" fontId="0" fillId="0" borderId="0" xfId="42" applyNumberFormat="1" applyFont="1" applyAlignment="1">
      <alignment/>
    </xf>
    <xf numFmtId="3" fontId="4" fillId="0" borderId="0" xfId="42" applyNumberFormat="1" applyFont="1" applyBorder="1" applyAlignment="1">
      <alignment horizontal="center"/>
    </xf>
    <xf numFmtId="3" fontId="0" fillId="0" borderId="0" xfId="42" applyNumberFormat="1" applyFont="1" applyFill="1" applyAlignment="1">
      <alignment/>
    </xf>
    <xf numFmtId="3" fontId="0" fillId="0" borderId="0" xfId="42" applyNumberFormat="1" applyFont="1" applyFill="1" applyBorder="1" applyAlignment="1">
      <alignment/>
    </xf>
    <xf numFmtId="3" fontId="0" fillId="0" borderId="0" xfId="42" applyNumberFormat="1" applyFont="1" applyBorder="1" applyAlignment="1">
      <alignment/>
    </xf>
    <xf numFmtId="3" fontId="0" fillId="0" borderId="7" xfId="42" applyNumberFormat="1" applyFont="1" applyFill="1" applyBorder="1" applyAlignment="1">
      <alignment/>
    </xf>
    <xf numFmtId="3" fontId="0" fillId="0" borderId="0" xfId="42" applyNumberFormat="1" applyFont="1" applyAlignment="1">
      <alignment horizontal="right"/>
    </xf>
    <xf numFmtId="176" fontId="4" fillId="0" borderId="9" xfId="42" applyNumberFormat="1" applyFont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20" fillId="0" borderId="0" xfId="0" applyFont="1" applyAlignment="1">
      <alignment wrapText="1"/>
    </xf>
    <xf numFmtId="4" fontId="4" fillId="0" borderId="0" xfId="0" applyNumberFormat="1" applyFont="1" applyFill="1" applyAlignment="1">
      <alignment horizontal="center"/>
    </xf>
    <xf numFmtId="4" fontId="4" fillId="0" borderId="0" xfId="0" applyNumberFormat="1" applyFont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0" fillId="0" borderId="0" xfId="42" applyNumberFormat="1" applyFont="1" applyAlignment="1">
      <alignment/>
    </xf>
    <xf numFmtId="4" fontId="0" fillId="0" borderId="0" xfId="42" applyNumberFormat="1" applyFont="1" applyFill="1" applyAlignment="1">
      <alignment/>
    </xf>
    <xf numFmtId="4" fontId="0" fillId="0" borderId="19" xfId="42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178" fontId="16" fillId="0" borderId="9" xfId="0" applyNumberFormat="1" applyFont="1" applyFill="1" applyBorder="1" applyAlignment="1">
      <alignment horizontal="center"/>
    </xf>
    <xf numFmtId="4" fontId="16" fillId="0" borderId="11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horizontal="center"/>
    </xf>
    <xf numFmtId="22" fontId="0" fillId="0" borderId="0" xfId="0" applyNumberFormat="1" applyFont="1" applyAlignment="1">
      <alignment horizontal="center"/>
    </xf>
    <xf numFmtId="3" fontId="24" fillId="0" borderId="0" xfId="42" applyNumberFormat="1" applyFont="1" applyFill="1" applyBorder="1" applyAlignment="1">
      <alignment/>
    </xf>
    <xf numFmtId="3" fontId="0" fillId="0" borderId="0" xfId="43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21" xfId="43" applyFont="1" applyFill="1" applyBorder="1" applyAlignment="1">
      <alignment horizontal="center"/>
    </xf>
    <xf numFmtId="10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181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/>
    </xf>
    <xf numFmtId="49" fontId="0" fillId="0" borderId="0" xfId="0" applyNumberFormat="1" applyFont="1" applyFill="1" applyAlignment="1">
      <alignment horizontal="center"/>
    </xf>
    <xf numFmtId="180" fontId="17" fillId="0" borderId="0" xfId="0" applyNumberFormat="1" applyFont="1" applyFill="1" applyAlignment="1">
      <alignment horizontal="center"/>
    </xf>
    <xf numFmtId="4" fontId="16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3" fontId="27" fillId="0" borderId="0" xfId="0" applyNumberFormat="1" applyFont="1" applyBorder="1" applyAlignment="1">
      <alignment/>
    </xf>
    <xf numFmtId="3" fontId="0" fillId="0" borderId="0" xfId="43" applyFont="1" applyFill="1" applyBorder="1" applyAlignment="1">
      <alignment/>
    </xf>
    <xf numFmtId="180" fontId="17" fillId="0" borderId="0" xfId="0" applyNumberFormat="1" applyFont="1" applyFill="1" applyAlignment="1">
      <alignment horizontal="left"/>
    </xf>
    <xf numFmtId="10" fontId="17" fillId="0" borderId="0" xfId="0" applyNumberFormat="1" applyFont="1" applyFill="1" applyAlignment="1">
      <alignment horizontal="left"/>
    </xf>
    <xf numFmtId="1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" fontId="2" fillId="0" borderId="0" xfId="0" applyNumberFormat="1" applyFont="1" applyAlignment="1">
      <alignment horizontal="center"/>
    </xf>
    <xf numFmtId="0" fontId="56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2"/>
  <sheetViews>
    <sheetView zoomScaleSheetLayoutView="150" zoomScalePageLayoutView="0" workbookViewId="0" topLeftCell="A1">
      <selection activeCell="A13" sqref="A13"/>
    </sheetView>
  </sheetViews>
  <sheetFormatPr defaultColWidth="9.140625" defaultRowHeight="12.75"/>
  <cols>
    <col min="1" max="1" width="82.421875" style="0" customWidth="1"/>
  </cols>
  <sheetData>
    <row r="1" ht="12.75">
      <c r="A1" s="43"/>
    </row>
    <row r="2" ht="12.75">
      <c r="A2" s="43"/>
    </row>
    <row r="3" ht="12.75">
      <c r="A3" s="43"/>
    </row>
    <row r="4" ht="12.75">
      <c r="A4" s="43"/>
    </row>
    <row r="5" ht="12.75">
      <c r="A5" s="43"/>
    </row>
    <row r="6" ht="12.75">
      <c r="A6" s="43"/>
    </row>
    <row r="7" ht="12.75">
      <c r="A7" s="43"/>
    </row>
    <row r="8" ht="18.75">
      <c r="A8" s="72" t="s">
        <v>125</v>
      </c>
    </row>
    <row r="9" ht="12.75">
      <c r="A9" s="46"/>
    </row>
    <row r="10" ht="23.25">
      <c r="A10" s="47" t="s">
        <v>164</v>
      </c>
    </row>
    <row r="11" ht="12.75">
      <c r="A11" s="46"/>
    </row>
    <row r="12" ht="18.75">
      <c r="A12" s="72" t="s">
        <v>336</v>
      </c>
    </row>
    <row r="13" ht="15.75">
      <c r="A13" s="45" t="s">
        <v>224</v>
      </c>
    </row>
    <row r="14" ht="12.75">
      <c r="A14" s="46"/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25" ht="12.75">
      <c r="A25" s="46"/>
    </row>
    <row r="26" ht="12.75">
      <c r="A26" s="46"/>
    </row>
    <row r="27" ht="12.75">
      <c r="A27" s="46"/>
    </row>
    <row r="28" ht="12.75">
      <c r="A28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ht="12.75">
      <c r="A33" s="46"/>
    </row>
    <row r="34" ht="12.75">
      <c r="A34" s="46"/>
    </row>
    <row r="35" ht="12.75">
      <c r="A35" s="46"/>
    </row>
    <row r="36" ht="12.75">
      <c r="A36" s="46"/>
    </row>
    <row r="37" ht="12.75">
      <c r="A37" s="46"/>
    </row>
    <row r="38" ht="12.75">
      <c r="A38" s="46"/>
    </row>
    <row r="39" ht="12.75">
      <c r="A39" s="46"/>
    </row>
    <row r="40" ht="12.75">
      <c r="A40" s="46"/>
    </row>
    <row r="41" ht="12.75">
      <c r="A41" s="46"/>
    </row>
    <row r="42" ht="18.75">
      <c r="A42" s="72" t="s">
        <v>165</v>
      </c>
    </row>
    <row r="43" ht="18.75">
      <c r="A43" s="72" t="s">
        <v>166</v>
      </c>
    </row>
    <row r="44" ht="12.75">
      <c r="A44" s="46"/>
    </row>
    <row r="45" ht="12.75">
      <c r="A45" s="44"/>
    </row>
    <row r="46" ht="15.75">
      <c r="A46" s="145"/>
    </row>
    <row r="47" ht="12.75">
      <c r="A47" s="44"/>
    </row>
    <row r="48" ht="12.75">
      <c r="A48" s="44"/>
    </row>
    <row r="49" ht="12.75">
      <c r="A49" s="44"/>
    </row>
    <row r="50" ht="12.75">
      <c r="A50" s="44"/>
    </row>
    <row r="51" ht="12.75">
      <c r="A51" s="44"/>
    </row>
    <row r="52" ht="12.75">
      <c r="A52" s="44"/>
    </row>
  </sheetData>
  <sheetProtection/>
  <printOptions horizontalCentered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AI78"/>
  <sheetViews>
    <sheetView tabSelected="1" zoomScalePageLayoutView="0" workbookViewId="0" topLeftCell="A1">
      <pane xSplit="3" ySplit="7" topLeftCell="D5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6" sqref="D76"/>
    </sheetView>
  </sheetViews>
  <sheetFormatPr defaultColWidth="9.140625" defaultRowHeight="12.75"/>
  <cols>
    <col min="1" max="1" width="6.00390625" style="2" customWidth="1"/>
    <col min="2" max="2" width="46.8515625" style="0" customWidth="1"/>
    <col min="3" max="3" width="5.57421875" style="0" customWidth="1"/>
    <col min="4" max="4" width="14.140625" style="0" customWidth="1"/>
    <col min="5" max="5" width="1.57421875" style="0" customWidth="1"/>
    <col min="6" max="6" width="14.57421875" style="0" customWidth="1"/>
    <col min="7" max="7" width="1.7109375" style="0" customWidth="1"/>
    <col min="8" max="8" width="15.00390625" style="0" customWidth="1"/>
    <col min="9" max="9" width="1.8515625" style="0" customWidth="1"/>
    <col min="10" max="10" width="16.421875" style="76" customWidth="1"/>
    <col min="11" max="11" width="1.1484375" style="0" customWidth="1"/>
    <col min="14" max="14" width="13.00390625" style="0" bestFit="1" customWidth="1"/>
    <col min="17" max="17" width="10.140625" style="0" bestFit="1" customWidth="1"/>
  </cols>
  <sheetData>
    <row r="1" spans="1:10" ht="18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18">
      <c r="A2" s="168" t="s">
        <v>1</v>
      </c>
      <c r="B2" s="168"/>
      <c r="C2" s="168"/>
      <c r="D2" s="168"/>
      <c r="E2" s="168"/>
      <c r="F2" s="168"/>
      <c r="G2" s="168"/>
      <c r="H2" s="168"/>
      <c r="I2" s="168"/>
      <c r="J2" s="168"/>
    </row>
    <row r="3" spans="1:10" ht="18">
      <c r="A3" s="169">
        <v>43434</v>
      </c>
      <c r="B3" s="169"/>
      <c r="C3" s="169"/>
      <c r="D3" s="169"/>
      <c r="E3" s="169"/>
      <c r="F3" s="169"/>
      <c r="G3" s="169"/>
      <c r="H3" s="169"/>
      <c r="I3" s="169"/>
      <c r="J3" s="169"/>
    </row>
    <row r="4" ht="18" customHeight="1">
      <c r="A4" s="25"/>
    </row>
    <row r="5" spans="1:20" ht="18" customHeight="1">
      <c r="A5" s="1"/>
      <c r="H5" s="8"/>
      <c r="I5" s="7"/>
      <c r="J5" s="140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18" customHeight="1">
      <c r="A6" s="87" t="s">
        <v>2</v>
      </c>
      <c r="B6" s="86"/>
      <c r="C6" s="86"/>
      <c r="D6" s="86" t="s">
        <v>3</v>
      </c>
      <c r="E6" s="86"/>
      <c r="F6" s="86" t="s">
        <v>4</v>
      </c>
      <c r="G6" s="86"/>
      <c r="H6" s="86" t="s">
        <v>197</v>
      </c>
      <c r="I6" s="86"/>
      <c r="J6" s="141" t="s">
        <v>5</v>
      </c>
      <c r="K6" s="86"/>
      <c r="L6" s="8"/>
      <c r="M6" s="8"/>
      <c r="N6" s="8"/>
      <c r="O6" s="8"/>
      <c r="P6" s="8"/>
      <c r="Q6" s="8"/>
      <c r="R6" s="7"/>
      <c r="S6" s="7"/>
      <c r="T6" s="7"/>
    </row>
    <row r="7" spans="1:17" ht="18" customHeight="1" thickBot="1">
      <c r="A7" s="88" t="s">
        <v>6</v>
      </c>
      <c r="B7" s="89" t="s">
        <v>7</v>
      </c>
      <c r="C7" s="89"/>
      <c r="D7" s="89" t="s">
        <v>8</v>
      </c>
      <c r="E7" s="89"/>
      <c r="F7" s="89" t="s">
        <v>9</v>
      </c>
      <c r="G7" s="89"/>
      <c r="H7" s="89" t="s">
        <v>9</v>
      </c>
      <c r="I7" s="89"/>
      <c r="J7" s="142">
        <f>A3</f>
        <v>43434</v>
      </c>
      <c r="K7" s="86"/>
      <c r="L7" s="8"/>
      <c r="M7" s="8"/>
      <c r="N7" s="8"/>
      <c r="O7" s="8"/>
      <c r="P7" s="8"/>
      <c r="Q7" s="8"/>
    </row>
    <row r="8" spans="1:11" ht="18" customHeight="1">
      <c r="A8" s="90"/>
      <c r="B8" s="91"/>
      <c r="C8" s="91"/>
      <c r="D8" s="91"/>
      <c r="E8" s="91"/>
      <c r="F8" s="91"/>
      <c r="G8" s="91"/>
      <c r="H8" s="91"/>
      <c r="I8" s="91"/>
      <c r="J8" s="100"/>
      <c r="K8" s="91"/>
    </row>
    <row r="9" spans="1:13" ht="18" customHeight="1">
      <c r="A9" s="158" t="s">
        <v>248</v>
      </c>
      <c r="B9" s="100" t="s">
        <v>10</v>
      </c>
      <c r="C9" s="91"/>
      <c r="D9" s="92">
        <v>4196698.94</v>
      </c>
      <c r="E9" s="92"/>
      <c r="F9" s="92">
        <v>1489.26</v>
      </c>
      <c r="G9" s="92"/>
      <c r="H9" s="92">
        <v>2800448.08</v>
      </c>
      <c r="I9" s="92"/>
      <c r="J9" s="93">
        <f aca="true" t="shared" si="0" ref="J9:J39">SUM(D9:H9)</f>
        <v>6998636.28</v>
      </c>
      <c r="K9" s="92"/>
      <c r="L9" s="42"/>
      <c r="M9" s="3"/>
    </row>
    <row r="10" spans="1:13" ht="18" customHeight="1">
      <c r="A10" s="158" t="s">
        <v>249</v>
      </c>
      <c r="B10" s="91" t="s">
        <v>194</v>
      </c>
      <c r="C10" s="91"/>
      <c r="D10" s="92">
        <v>10986.22</v>
      </c>
      <c r="E10" s="92"/>
      <c r="F10" s="92">
        <v>0</v>
      </c>
      <c r="G10" s="92"/>
      <c r="H10" s="92">
        <v>0</v>
      </c>
      <c r="I10" s="92"/>
      <c r="J10" s="93">
        <f t="shared" si="0"/>
        <v>10986.22</v>
      </c>
      <c r="K10" s="92"/>
      <c r="L10" s="42"/>
      <c r="M10" s="3"/>
    </row>
    <row r="11" spans="1:13" ht="18" customHeight="1">
      <c r="A11" s="158" t="s">
        <v>250</v>
      </c>
      <c r="B11" s="91" t="s">
        <v>305</v>
      </c>
      <c r="C11" s="91"/>
      <c r="D11" s="92">
        <v>322262.95</v>
      </c>
      <c r="E11" s="92"/>
      <c r="F11" s="92">
        <v>132.76</v>
      </c>
      <c r="G11" s="92"/>
      <c r="H11" s="92">
        <v>0</v>
      </c>
      <c r="I11" s="92"/>
      <c r="J11" s="93">
        <f t="shared" si="0"/>
        <v>322395.71</v>
      </c>
      <c r="K11" s="93"/>
      <c r="L11" s="42"/>
      <c r="M11" s="3"/>
    </row>
    <row r="12" spans="1:17" ht="18" customHeight="1">
      <c r="A12" s="158" t="s">
        <v>252</v>
      </c>
      <c r="B12" s="91" t="s">
        <v>11</v>
      </c>
      <c r="C12" s="91"/>
      <c r="D12" s="92">
        <v>95747.03</v>
      </c>
      <c r="E12" s="92"/>
      <c r="F12" s="92">
        <v>32.89</v>
      </c>
      <c r="G12" s="92"/>
      <c r="H12" s="92">
        <v>0</v>
      </c>
      <c r="I12" s="92"/>
      <c r="J12" s="93">
        <f t="shared" si="0"/>
        <v>95779.92</v>
      </c>
      <c r="K12" s="92"/>
      <c r="L12" s="42"/>
      <c r="M12" s="3"/>
      <c r="Q12" s="3"/>
    </row>
    <row r="13" spans="1:13" ht="18" customHeight="1">
      <c r="A13" s="158" t="s">
        <v>253</v>
      </c>
      <c r="B13" s="91" t="s">
        <v>12</v>
      </c>
      <c r="C13" s="91"/>
      <c r="D13" s="92">
        <v>229635.57</v>
      </c>
      <c r="E13" s="92"/>
      <c r="F13" s="92">
        <v>3231.98</v>
      </c>
      <c r="G13" s="92"/>
      <c r="H13" s="92">
        <v>0</v>
      </c>
      <c r="I13" s="92"/>
      <c r="J13" s="93">
        <f t="shared" si="0"/>
        <v>232867.55000000002</v>
      </c>
      <c r="K13" s="92"/>
      <c r="L13" s="42"/>
      <c r="M13" s="3"/>
    </row>
    <row r="14" spans="1:13" ht="18" customHeight="1">
      <c r="A14" s="158" t="s">
        <v>254</v>
      </c>
      <c r="B14" s="100" t="s">
        <v>13</v>
      </c>
      <c r="C14" s="91"/>
      <c r="D14" s="92">
        <v>664288.68</v>
      </c>
      <c r="E14" s="92"/>
      <c r="F14" s="92">
        <v>0</v>
      </c>
      <c r="G14" s="92"/>
      <c r="H14" s="92">
        <v>0</v>
      </c>
      <c r="I14" s="92"/>
      <c r="J14" s="93">
        <f t="shared" si="0"/>
        <v>664288.68</v>
      </c>
      <c r="K14" s="92"/>
      <c r="L14" s="42"/>
      <c r="M14" s="3"/>
    </row>
    <row r="15" spans="1:13" ht="18" customHeight="1">
      <c r="A15" s="158" t="s">
        <v>255</v>
      </c>
      <c r="B15" s="91" t="s">
        <v>14</v>
      </c>
      <c r="C15" s="91"/>
      <c r="D15" s="92">
        <v>36781.58</v>
      </c>
      <c r="E15" s="92"/>
      <c r="F15" s="92">
        <v>25.14</v>
      </c>
      <c r="G15" s="92"/>
      <c r="H15" s="92">
        <v>0</v>
      </c>
      <c r="I15" s="92"/>
      <c r="J15" s="93">
        <f t="shared" si="0"/>
        <v>36806.72</v>
      </c>
      <c r="K15" s="92"/>
      <c r="L15" s="42"/>
      <c r="M15" s="3"/>
    </row>
    <row r="16" spans="1:13" ht="18" customHeight="1">
      <c r="A16" s="158" t="s">
        <v>256</v>
      </c>
      <c r="B16" s="91" t="s">
        <v>235</v>
      </c>
      <c r="C16" s="91"/>
      <c r="D16" s="92">
        <v>14808</v>
      </c>
      <c r="E16" s="92"/>
      <c r="F16" s="92">
        <v>0</v>
      </c>
      <c r="G16" s="92"/>
      <c r="H16" s="92">
        <v>0</v>
      </c>
      <c r="I16" s="92"/>
      <c r="J16" s="93">
        <f t="shared" si="0"/>
        <v>14808</v>
      </c>
      <c r="K16" s="92"/>
      <c r="L16" s="42"/>
      <c r="M16" s="3"/>
    </row>
    <row r="17" spans="1:13" ht="18" customHeight="1">
      <c r="A17" s="158" t="s">
        <v>257</v>
      </c>
      <c r="B17" s="100" t="s">
        <v>16</v>
      </c>
      <c r="C17" s="91"/>
      <c r="D17" s="92">
        <v>9012.22</v>
      </c>
      <c r="E17" s="92"/>
      <c r="F17" s="92">
        <v>20.78</v>
      </c>
      <c r="G17" s="92"/>
      <c r="H17" s="92">
        <v>0</v>
      </c>
      <c r="I17" s="92"/>
      <c r="J17" s="93">
        <v>90033</v>
      </c>
      <c r="K17" s="92"/>
      <c r="L17" s="42"/>
      <c r="M17" s="3"/>
    </row>
    <row r="18" spans="1:13" ht="18" customHeight="1">
      <c r="A18" s="158" t="s">
        <v>258</v>
      </c>
      <c r="B18" s="91" t="s">
        <v>307</v>
      </c>
      <c r="C18" s="91"/>
      <c r="D18" s="92">
        <v>26367.8</v>
      </c>
      <c r="E18" s="92"/>
      <c r="F18" s="92">
        <v>516.61</v>
      </c>
      <c r="G18" s="92"/>
      <c r="H18" s="92">
        <v>0</v>
      </c>
      <c r="I18" s="92"/>
      <c r="J18" s="93">
        <f t="shared" si="0"/>
        <v>26884.41</v>
      </c>
      <c r="K18" s="92"/>
      <c r="L18" s="42"/>
      <c r="M18" s="3"/>
    </row>
    <row r="19" spans="1:13" ht="18" customHeight="1">
      <c r="A19" s="158" t="s">
        <v>259</v>
      </c>
      <c r="B19" s="91" t="s">
        <v>17</v>
      </c>
      <c r="C19" s="91"/>
      <c r="D19" s="92">
        <v>310025.95</v>
      </c>
      <c r="E19" s="92"/>
      <c r="F19" s="92">
        <v>0</v>
      </c>
      <c r="G19" s="92"/>
      <c r="H19" s="92">
        <v>0</v>
      </c>
      <c r="I19" s="92"/>
      <c r="J19" s="93">
        <f t="shared" si="0"/>
        <v>310025.95</v>
      </c>
      <c r="K19" s="92"/>
      <c r="L19" s="42"/>
      <c r="M19" s="3"/>
    </row>
    <row r="20" spans="1:13" ht="18" customHeight="1">
      <c r="A20" s="158" t="s">
        <v>260</v>
      </c>
      <c r="B20" s="91" t="s">
        <v>18</v>
      </c>
      <c r="C20" s="91"/>
      <c r="D20" s="92">
        <v>0</v>
      </c>
      <c r="E20" s="92"/>
      <c r="F20" s="92">
        <v>0</v>
      </c>
      <c r="G20" s="92"/>
      <c r="H20" s="92">
        <v>0</v>
      </c>
      <c r="I20" s="92"/>
      <c r="J20" s="93">
        <f t="shared" si="0"/>
        <v>0</v>
      </c>
      <c r="K20" s="92"/>
      <c r="L20" s="42"/>
      <c r="M20" s="3"/>
    </row>
    <row r="21" spans="1:13" ht="18" customHeight="1">
      <c r="A21" s="158" t="s">
        <v>261</v>
      </c>
      <c r="B21" s="91" t="s">
        <v>209</v>
      </c>
      <c r="C21" s="91"/>
      <c r="D21" s="92">
        <v>44987.76</v>
      </c>
      <c r="E21" s="92"/>
      <c r="F21" s="92">
        <v>0</v>
      </c>
      <c r="G21" s="92"/>
      <c r="H21" s="92">
        <v>0</v>
      </c>
      <c r="I21" s="92"/>
      <c r="J21" s="93">
        <f t="shared" si="0"/>
        <v>44987.76</v>
      </c>
      <c r="K21" s="92"/>
      <c r="L21" s="42"/>
      <c r="M21" s="3"/>
    </row>
    <row r="22" spans="1:13" ht="18" customHeight="1">
      <c r="A22" s="158" t="s">
        <v>262</v>
      </c>
      <c r="B22" s="91" t="s">
        <v>192</v>
      </c>
      <c r="C22" s="91"/>
      <c r="D22" s="92">
        <v>61955.46</v>
      </c>
      <c r="E22" s="92"/>
      <c r="F22" s="92">
        <v>8.54</v>
      </c>
      <c r="G22" s="92"/>
      <c r="H22" s="92">
        <v>0</v>
      </c>
      <c r="I22" s="92"/>
      <c r="J22" s="93">
        <f t="shared" si="0"/>
        <v>61964</v>
      </c>
      <c r="K22" s="92"/>
      <c r="L22" s="42"/>
      <c r="M22" s="3"/>
    </row>
    <row r="23" spans="1:13" ht="18" customHeight="1">
      <c r="A23" s="158" t="s">
        <v>263</v>
      </c>
      <c r="B23" s="91" t="s">
        <v>246</v>
      </c>
      <c r="C23" s="91"/>
      <c r="D23" s="92">
        <v>33056.62</v>
      </c>
      <c r="E23" s="92"/>
      <c r="F23" s="92">
        <v>0</v>
      </c>
      <c r="G23" s="92"/>
      <c r="H23" s="92">
        <v>0</v>
      </c>
      <c r="I23" s="92"/>
      <c r="J23" s="93">
        <f t="shared" si="0"/>
        <v>33056.62</v>
      </c>
      <c r="K23" s="161"/>
      <c r="L23" s="42"/>
      <c r="M23" s="3"/>
    </row>
    <row r="24" spans="1:13" ht="18" customHeight="1">
      <c r="A24" s="158" t="s">
        <v>264</v>
      </c>
      <c r="B24" s="91" t="s">
        <v>233</v>
      </c>
      <c r="C24" s="91"/>
      <c r="D24" s="92">
        <v>0</v>
      </c>
      <c r="E24" s="92"/>
      <c r="F24" s="92">
        <v>0</v>
      </c>
      <c r="G24" s="92"/>
      <c r="H24" s="92">
        <v>0</v>
      </c>
      <c r="I24" s="92"/>
      <c r="J24" s="93">
        <f t="shared" si="0"/>
        <v>0</v>
      </c>
      <c r="K24" s="92"/>
      <c r="L24" s="42"/>
      <c r="M24" s="3"/>
    </row>
    <row r="25" spans="1:13" ht="18" customHeight="1">
      <c r="A25" s="158" t="s">
        <v>265</v>
      </c>
      <c r="B25" s="91" t="s">
        <v>241</v>
      </c>
      <c r="C25" s="91"/>
      <c r="D25" s="92">
        <v>2287.54</v>
      </c>
      <c r="E25" s="92"/>
      <c r="F25" s="92">
        <v>0</v>
      </c>
      <c r="G25" s="92"/>
      <c r="H25" s="92">
        <v>0</v>
      </c>
      <c r="I25" s="92"/>
      <c r="J25" s="93">
        <f t="shared" si="0"/>
        <v>2287.54</v>
      </c>
      <c r="K25" s="92"/>
      <c r="L25" s="42"/>
      <c r="M25" s="3"/>
    </row>
    <row r="26" spans="1:13" ht="18" customHeight="1">
      <c r="A26" s="158" t="s">
        <v>266</v>
      </c>
      <c r="B26" s="91" t="s">
        <v>242</v>
      </c>
      <c r="C26" s="91"/>
      <c r="D26" s="92">
        <v>0</v>
      </c>
      <c r="E26" s="92"/>
      <c r="F26" s="92">
        <v>0</v>
      </c>
      <c r="G26" s="92"/>
      <c r="H26" s="92">
        <v>0</v>
      </c>
      <c r="I26" s="92"/>
      <c r="J26" s="93">
        <f t="shared" si="0"/>
        <v>0</v>
      </c>
      <c r="K26" s="161"/>
      <c r="L26" s="42"/>
      <c r="M26" s="3"/>
    </row>
    <row r="27" spans="1:13" ht="18" customHeight="1">
      <c r="A27" s="158" t="s">
        <v>267</v>
      </c>
      <c r="B27" s="91" t="s">
        <v>20</v>
      </c>
      <c r="C27" s="91"/>
      <c r="D27" s="92">
        <v>96317.1</v>
      </c>
      <c r="E27" s="92"/>
      <c r="F27" s="92">
        <v>230.06</v>
      </c>
      <c r="G27" s="92"/>
      <c r="H27" s="92">
        <v>0</v>
      </c>
      <c r="I27" s="92"/>
      <c r="J27" s="93">
        <f t="shared" si="0"/>
        <v>96547.16</v>
      </c>
      <c r="K27" s="92"/>
      <c r="L27" s="42"/>
      <c r="M27" s="3"/>
    </row>
    <row r="28" spans="1:13" ht="18" customHeight="1">
      <c r="A28" s="158" t="s">
        <v>268</v>
      </c>
      <c r="B28" s="91" t="s">
        <v>226</v>
      </c>
      <c r="C28" s="91"/>
      <c r="D28" s="92">
        <v>10154.25</v>
      </c>
      <c r="E28" s="92"/>
      <c r="F28" s="92">
        <v>0</v>
      </c>
      <c r="G28" s="92"/>
      <c r="H28" s="92">
        <v>0</v>
      </c>
      <c r="I28" s="92"/>
      <c r="J28" s="93">
        <f t="shared" si="0"/>
        <v>10154.25</v>
      </c>
      <c r="K28" s="92"/>
      <c r="L28" s="42"/>
      <c r="M28" s="3"/>
    </row>
    <row r="29" spans="1:13" ht="18" customHeight="1">
      <c r="A29" s="158" t="s">
        <v>269</v>
      </c>
      <c r="B29" s="91" t="s">
        <v>243</v>
      </c>
      <c r="C29" s="91"/>
      <c r="D29" s="92">
        <v>85</v>
      </c>
      <c r="E29" s="92"/>
      <c r="F29" s="92">
        <v>0</v>
      </c>
      <c r="G29" s="92"/>
      <c r="H29" s="92">
        <v>0</v>
      </c>
      <c r="I29" s="92"/>
      <c r="J29" s="93">
        <f t="shared" si="0"/>
        <v>85</v>
      </c>
      <c r="K29" s="92"/>
      <c r="L29" s="42"/>
      <c r="M29" s="3"/>
    </row>
    <row r="30" spans="1:13" ht="18" customHeight="1">
      <c r="A30" s="158" t="s">
        <v>270</v>
      </c>
      <c r="B30" s="91" t="s">
        <v>238</v>
      </c>
      <c r="C30" s="91"/>
      <c r="D30" s="92">
        <v>0</v>
      </c>
      <c r="E30" s="92"/>
      <c r="F30" s="92">
        <v>0</v>
      </c>
      <c r="G30" s="92"/>
      <c r="H30" s="92">
        <v>0</v>
      </c>
      <c r="I30" s="92"/>
      <c r="J30" s="93">
        <f t="shared" si="0"/>
        <v>0</v>
      </c>
      <c r="K30" s="161"/>
      <c r="L30" s="42"/>
      <c r="M30" s="3"/>
    </row>
    <row r="31" spans="1:13" ht="18" customHeight="1">
      <c r="A31" s="158" t="s">
        <v>271</v>
      </c>
      <c r="B31" s="91" t="s">
        <v>221</v>
      </c>
      <c r="C31" s="91"/>
      <c r="D31" s="92">
        <v>0</v>
      </c>
      <c r="E31" s="92"/>
      <c r="F31" s="92">
        <v>0</v>
      </c>
      <c r="G31" s="92"/>
      <c r="H31" s="92">
        <v>0</v>
      </c>
      <c r="I31" s="92"/>
      <c r="J31" s="93">
        <v>21749.96</v>
      </c>
      <c r="K31" s="92"/>
      <c r="L31" s="42"/>
      <c r="M31" s="3"/>
    </row>
    <row r="32" spans="1:13" ht="18" customHeight="1">
      <c r="A32" s="158" t="s">
        <v>273</v>
      </c>
      <c r="B32" s="91" t="s">
        <v>211</v>
      </c>
      <c r="C32" s="91"/>
      <c r="D32" s="92">
        <v>26199.51</v>
      </c>
      <c r="E32" s="92"/>
      <c r="F32" s="92">
        <v>0</v>
      </c>
      <c r="G32" s="92"/>
      <c r="H32" s="92">
        <v>0</v>
      </c>
      <c r="I32" s="92"/>
      <c r="J32" s="93">
        <f t="shared" si="0"/>
        <v>26199.51</v>
      </c>
      <c r="K32" s="92"/>
      <c r="L32" s="42"/>
      <c r="M32" s="3"/>
    </row>
    <row r="33" spans="1:13" ht="18" customHeight="1">
      <c r="A33" s="158" t="s">
        <v>274</v>
      </c>
      <c r="B33" s="91" t="s">
        <v>214</v>
      </c>
      <c r="C33" s="91"/>
      <c r="D33" s="92">
        <v>58194.56</v>
      </c>
      <c r="E33" s="92"/>
      <c r="F33" s="92">
        <v>0</v>
      </c>
      <c r="G33" s="92"/>
      <c r="H33" s="92">
        <v>0</v>
      </c>
      <c r="I33" s="92"/>
      <c r="J33" s="93">
        <f t="shared" si="0"/>
        <v>58194.56</v>
      </c>
      <c r="K33" s="92"/>
      <c r="L33" s="42"/>
      <c r="M33" s="3"/>
    </row>
    <row r="34" spans="1:13" ht="18" customHeight="1">
      <c r="A34" s="158" t="s">
        <v>275</v>
      </c>
      <c r="B34" s="139" t="s">
        <v>222</v>
      </c>
      <c r="C34" s="91"/>
      <c r="D34" s="92">
        <v>17128.62</v>
      </c>
      <c r="E34" s="92"/>
      <c r="F34" s="92">
        <v>0</v>
      </c>
      <c r="G34" s="92"/>
      <c r="H34" s="92">
        <v>0</v>
      </c>
      <c r="I34" s="92"/>
      <c r="J34" s="93">
        <f t="shared" si="0"/>
        <v>17128.62</v>
      </c>
      <c r="K34" s="92"/>
      <c r="L34" s="42"/>
      <c r="M34" s="3"/>
    </row>
    <row r="35" spans="1:13" ht="18" customHeight="1">
      <c r="A35" s="158" t="s">
        <v>276</v>
      </c>
      <c r="B35" s="91" t="s">
        <v>24</v>
      </c>
      <c r="C35" s="91"/>
      <c r="D35" s="92">
        <v>3534.06</v>
      </c>
      <c r="E35" s="92"/>
      <c r="F35" s="92">
        <v>0</v>
      </c>
      <c r="G35" s="92"/>
      <c r="H35" s="92">
        <v>0</v>
      </c>
      <c r="I35" s="92"/>
      <c r="J35" s="93">
        <f t="shared" si="0"/>
        <v>3534.06</v>
      </c>
      <c r="K35" s="92"/>
      <c r="L35" s="42"/>
      <c r="M35" s="3"/>
    </row>
    <row r="36" spans="1:13" ht="18" customHeight="1">
      <c r="A36" s="158" t="s">
        <v>277</v>
      </c>
      <c r="B36" s="91" t="s">
        <v>288</v>
      </c>
      <c r="C36" s="91"/>
      <c r="D36" s="92">
        <v>25201.12</v>
      </c>
      <c r="E36" s="92"/>
      <c r="F36" s="92">
        <v>0</v>
      </c>
      <c r="G36" s="92"/>
      <c r="H36" s="92">
        <v>0</v>
      </c>
      <c r="I36" s="92"/>
      <c r="J36" s="93">
        <f t="shared" si="0"/>
        <v>25201.12</v>
      </c>
      <c r="K36" s="92"/>
      <c r="L36" s="42"/>
      <c r="M36" s="3"/>
    </row>
    <row r="37" spans="1:13" ht="18" customHeight="1">
      <c r="A37" s="158" t="s">
        <v>278</v>
      </c>
      <c r="B37" s="91" t="s">
        <v>25</v>
      </c>
      <c r="C37" s="91"/>
      <c r="D37" s="92">
        <v>64444.22</v>
      </c>
      <c r="E37" s="92"/>
      <c r="F37" s="92">
        <v>575.66</v>
      </c>
      <c r="G37" s="92"/>
      <c r="H37" s="92">
        <v>0</v>
      </c>
      <c r="I37" s="92"/>
      <c r="J37" s="93">
        <f t="shared" si="0"/>
        <v>65019.880000000005</v>
      </c>
      <c r="K37" s="92"/>
      <c r="L37" s="42"/>
      <c r="M37" s="3"/>
    </row>
    <row r="38" spans="1:13" ht="18" customHeight="1">
      <c r="A38" s="158" t="s">
        <v>286</v>
      </c>
      <c r="B38" s="91" t="s">
        <v>287</v>
      </c>
      <c r="C38" s="91"/>
      <c r="D38" s="92">
        <v>0</v>
      </c>
      <c r="E38" s="92"/>
      <c r="F38" s="92">
        <v>0</v>
      </c>
      <c r="G38" s="92"/>
      <c r="H38" s="92">
        <v>0</v>
      </c>
      <c r="I38" s="92"/>
      <c r="J38" s="93">
        <v>5000</v>
      </c>
      <c r="K38" s="92"/>
      <c r="L38" s="42"/>
      <c r="M38" s="3"/>
    </row>
    <row r="39" spans="1:13" ht="18" customHeight="1">
      <c r="A39" s="158">
        <v>111</v>
      </c>
      <c r="B39" s="91" t="s">
        <v>229</v>
      </c>
      <c r="C39" s="91"/>
      <c r="D39" s="92">
        <v>0</v>
      </c>
      <c r="E39" s="92"/>
      <c r="F39" s="92">
        <v>0</v>
      </c>
      <c r="G39" s="92"/>
      <c r="H39" s="92">
        <v>0</v>
      </c>
      <c r="I39" s="92"/>
      <c r="J39" s="93">
        <f t="shared" si="0"/>
        <v>0</v>
      </c>
      <c r="K39" s="161"/>
      <c r="L39" s="42"/>
      <c r="M39" s="3"/>
    </row>
    <row r="40" spans="1:12" ht="18" customHeight="1">
      <c r="A40" s="90"/>
      <c r="B40" s="101"/>
      <c r="C40" s="101"/>
      <c r="D40" s="94"/>
      <c r="E40" s="94"/>
      <c r="F40" s="94"/>
      <c r="G40" s="94"/>
      <c r="H40" s="94"/>
      <c r="I40" s="94"/>
      <c r="J40" s="95"/>
      <c r="K40" s="92"/>
      <c r="L40" s="42"/>
    </row>
    <row r="41" spans="1:35" ht="18" customHeight="1">
      <c r="A41" s="90"/>
      <c r="B41" s="96" t="s">
        <v>162</v>
      </c>
      <c r="C41" s="91"/>
      <c r="D41" s="97">
        <f>SUM(D8:D40)</f>
        <v>6360160.759999999</v>
      </c>
      <c r="E41" s="97"/>
      <c r="F41" s="97">
        <f>SUM(F8:F40)</f>
        <v>6263.68</v>
      </c>
      <c r="G41" s="97"/>
      <c r="H41" s="97">
        <f>SUM(H9:H40)</f>
        <v>2800448.08</v>
      </c>
      <c r="I41" s="97"/>
      <c r="J41" s="97">
        <f>SUM(J9:J40)</f>
        <v>9274622.479999997</v>
      </c>
      <c r="K41" s="98"/>
      <c r="L41" s="42"/>
      <c r="M41" s="41"/>
      <c r="N41" s="40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</row>
    <row r="42" spans="1:12" ht="18" customHeight="1">
      <c r="A42" s="90"/>
      <c r="B42" s="91"/>
      <c r="C42" s="91"/>
      <c r="D42" s="99"/>
      <c r="E42" s="99"/>
      <c r="F42" s="99"/>
      <c r="G42" s="99"/>
      <c r="H42" s="99"/>
      <c r="I42" s="99"/>
      <c r="J42" s="99"/>
      <c r="K42" s="92"/>
      <c r="L42" s="42"/>
    </row>
    <row r="43" spans="1:14" ht="18" customHeight="1">
      <c r="A43" s="90"/>
      <c r="B43" s="91"/>
      <c r="C43" s="91"/>
      <c r="D43" s="91"/>
      <c r="E43" s="91"/>
      <c r="F43" s="91"/>
      <c r="G43" s="91"/>
      <c r="H43" s="91"/>
      <c r="I43" s="91"/>
      <c r="J43" s="100"/>
      <c r="K43" s="91"/>
      <c r="L43" s="42"/>
      <c r="N43" s="3"/>
    </row>
    <row r="44" spans="1:12" ht="18" customHeight="1">
      <c r="A44" s="90"/>
      <c r="B44" s="96" t="s">
        <v>28</v>
      </c>
      <c r="C44" s="91"/>
      <c r="D44" s="91"/>
      <c r="E44" s="91"/>
      <c r="F44" s="92"/>
      <c r="G44" s="91"/>
      <c r="H44" s="91"/>
      <c r="I44" s="91"/>
      <c r="J44" s="100"/>
      <c r="K44" s="91"/>
      <c r="L44" s="42"/>
    </row>
    <row r="45" spans="1:12" ht="18" customHeight="1">
      <c r="A45" s="90"/>
      <c r="B45" s="91"/>
      <c r="C45" s="91"/>
      <c r="D45" s="91"/>
      <c r="E45" s="91"/>
      <c r="F45" s="91"/>
      <c r="G45" s="91"/>
      <c r="H45" s="91"/>
      <c r="I45" s="91"/>
      <c r="J45" s="100"/>
      <c r="K45" s="91"/>
      <c r="L45" s="42"/>
    </row>
    <row r="46" spans="1:13" ht="18" customHeight="1">
      <c r="A46" s="158" t="s">
        <v>251</v>
      </c>
      <c r="B46" s="91" t="s">
        <v>306</v>
      </c>
      <c r="C46" s="91"/>
      <c r="D46" s="92">
        <v>31257.84</v>
      </c>
      <c r="E46" s="92"/>
      <c r="F46" s="92">
        <v>0</v>
      </c>
      <c r="G46" s="92"/>
      <c r="H46" s="92">
        <v>0</v>
      </c>
      <c r="I46" s="92"/>
      <c r="J46" s="93">
        <f aca="true" t="shared" si="1" ref="J46:J65">SUM(D46:H46)</f>
        <v>31257.84</v>
      </c>
      <c r="K46" s="91"/>
      <c r="L46" s="42"/>
      <c r="M46" s="3"/>
    </row>
    <row r="47" spans="1:13" ht="18" customHeight="1">
      <c r="A47" s="158" t="s">
        <v>279</v>
      </c>
      <c r="B47" s="91" t="s">
        <v>15</v>
      </c>
      <c r="C47" s="91"/>
      <c r="D47" s="92">
        <v>791614.72</v>
      </c>
      <c r="E47" s="92"/>
      <c r="F47" s="92">
        <v>331.39</v>
      </c>
      <c r="G47" s="92"/>
      <c r="H47" s="92">
        <v>3517587.9</v>
      </c>
      <c r="I47" s="92"/>
      <c r="J47" s="93">
        <f t="shared" si="1"/>
        <v>4309534.01</v>
      </c>
      <c r="K47" s="91"/>
      <c r="L47" s="42"/>
      <c r="M47" s="3"/>
    </row>
    <row r="48" spans="1:13" ht="18" customHeight="1">
      <c r="A48" s="158" t="s">
        <v>289</v>
      </c>
      <c r="B48" s="91" t="s">
        <v>290</v>
      </c>
      <c r="C48" s="91"/>
      <c r="D48" s="92">
        <v>6371.06</v>
      </c>
      <c r="E48" s="92"/>
      <c r="F48" s="92">
        <v>0</v>
      </c>
      <c r="G48" s="92"/>
      <c r="H48" s="92">
        <v>0</v>
      </c>
      <c r="I48" s="92"/>
      <c r="J48" s="93">
        <f t="shared" si="1"/>
        <v>6371.06</v>
      </c>
      <c r="K48" s="91"/>
      <c r="L48" s="42"/>
      <c r="M48" s="3"/>
    </row>
    <row r="49" spans="1:13" ht="18" customHeight="1">
      <c r="A49" s="158" t="s">
        <v>291</v>
      </c>
      <c r="B49" s="91" t="s">
        <v>294</v>
      </c>
      <c r="C49" s="91"/>
      <c r="D49" s="92">
        <v>6745.34</v>
      </c>
      <c r="E49" s="92"/>
      <c r="F49" s="92">
        <v>0</v>
      </c>
      <c r="G49" s="92"/>
      <c r="H49" s="92">
        <v>0</v>
      </c>
      <c r="I49" s="92"/>
      <c r="J49" s="93">
        <f t="shared" si="1"/>
        <v>6745.34</v>
      </c>
      <c r="K49" s="91"/>
      <c r="L49" s="42"/>
      <c r="M49" s="3"/>
    </row>
    <row r="50" spans="1:13" ht="18" customHeight="1">
      <c r="A50" s="158" t="s">
        <v>292</v>
      </c>
      <c r="B50" s="91" t="s">
        <v>295</v>
      </c>
      <c r="C50" s="91"/>
      <c r="D50" s="92">
        <v>18791.09</v>
      </c>
      <c r="E50" s="92"/>
      <c r="F50" s="92">
        <v>0</v>
      </c>
      <c r="G50" s="92"/>
      <c r="H50" s="92">
        <v>0</v>
      </c>
      <c r="I50" s="92"/>
      <c r="J50" s="93">
        <f t="shared" si="1"/>
        <v>18791.09</v>
      </c>
      <c r="K50" s="91"/>
      <c r="L50" s="42"/>
      <c r="M50" s="3"/>
    </row>
    <row r="51" spans="1:13" ht="18" customHeight="1">
      <c r="A51" s="158" t="s">
        <v>293</v>
      </c>
      <c r="B51" s="91" t="s">
        <v>296</v>
      </c>
      <c r="C51" s="91"/>
      <c r="D51" s="92">
        <v>8404.8</v>
      </c>
      <c r="E51" s="92"/>
      <c r="F51" s="92">
        <v>0</v>
      </c>
      <c r="G51" s="92"/>
      <c r="H51" s="92">
        <v>0</v>
      </c>
      <c r="I51" s="92"/>
      <c r="J51" s="93">
        <f t="shared" si="1"/>
        <v>8404.8</v>
      </c>
      <c r="K51" s="91"/>
      <c r="L51" s="42"/>
      <c r="M51" s="3"/>
    </row>
    <row r="52" spans="1:13" ht="18" customHeight="1">
      <c r="A52" s="158" t="s">
        <v>247</v>
      </c>
      <c r="B52" s="100" t="s">
        <v>21</v>
      </c>
      <c r="C52" s="91"/>
      <c r="D52" s="92">
        <v>1682030.04</v>
      </c>
      <c r="E52" s="92"/>
      <c r="F52" s="92">
        <v>62.12</v>
      </c>
      <c r="G52" s="92"/>
      <c r="H52" s="92">
        <v>0</v>
      </c>
      <c r="I52" s="92"/>
      <c r="J52" s="93">
        <f t="shared" si="1"/>
        <v>1682092.1600000001</v>
      </c>
      <c r="K52" s="91"/>
      <c r="L52" s="42"/>
      <c r="M52" s="3"/>
    </row>
    <row r="53" spans="1:13" ht="18" customHeight="1">
      <c r="A53" s="158" t="s">
        <v>302</v>
      </c>
      <c r="B53" s="100" t="s">
        <v>303</v>
      </c>
      <c r="C53" s="91"/>
      <c r="D53" s="92">
        <v>17359588.88</v>
      </c>
      <c r="E53" s="92"/>
      <c r="F53" s="92">
        <v>0</v>
      </c>
      <c r="G53" s="92"/>
      <c r="H53" s="92">
        <v>0</v>
      </c>
      <c r="I53" s="92"/>
      <c r="J53" s="93">
        <f>SUM(D53:H53)</f>
        <v>17359588.88</v>
      </c>
      <c r="K53" s="91"/>
      <c r="L53" s="42"/>
      <c r="M53" s="3"/>
    </row>
    <row r="54" spans="1:13" ht="18" customHeight="1">
      <c r="A54" s="158" t="s">
        <v>280</v>
      </c>
      <c r="B54" s="91" t="s">
        <v>22</v>
      </c>
      <c r="C54" s="91"/>
      <c r="D54" s="92">
        <v>71.91</v>
      </c>
      <c r="E54" s="92"/>
      <c r="F54" s="92">
        <v>266.98</v>
      </c>
      <c r="G54" s="92"/>
      <c r="H54" s="92">
        <v>0</v>
      </c>
      <c r="I54" s="92"/>
      <c r="J54" s="93">
        <f t="shared" si="1"/>
        <v>338.89</v>
      </c>
      <c r="K54" s="91"/>
      <c r="L54" s="42"/>
      <c r="M54" s="3"/>
    </row>
    <row r="55" spans="1:13" ht="18" customHeight="1">
      <c r="A55" s="158" t="s">
        <v>281</v>
      </c>
      <c r="B55" s="91" t="s">
        <v>23</v>
      </c>
      <c r="C55" s="91"/>
      <c r="D55" s="92">
        <v>58391.51</v>
      </c>
      <c r="E55" s="92"/>
      <c r="F55" s="92">
        <v>3356.82</v>
      </c>
      <c r="G55" s="92"/>
      <c r="H55" s="92">
        <v>0</v>
      </c>
      <c r="I55" s="92"/>
      <c r="J55" s="93">
        <f t="shared" si="1"/>
        <v>61748.33</v>
      </c>
      <c r="K55" s="91"/>
      <c r="L55" s="42"/>
      <c r="M55" s="3"/>
    </row>
    <row r="56" spans="1:13" ht="18" customHeight="1">
      <c r="A56" s="158" t="s">
        <v>272</v>
      </c>
      <c r="B56" s="91" t="s">
        <v>198</v>
      </c>
      <c r="C56" s="91"/>
      <c r="D56" s="92">
        <v>10493.36</v>
      </c>
      <c r="E56" s="92"/>
      <c r="F56" s="92">
        <v>101.55</v>
      </c>
      <c r="G56" s="92"/>
      <c r="H56" s="92">
        <v>0</v>
      </c>
      <c r="I56" s="92"/>
      <c r="J56" s="93">
        <f t="shared" si="1"/>
        <v>10594.91</v>
      </c>
      <c r="K56" s="91"/>
      <c r="L56" s="42"/>
      <c r="M56" s="3"/>
    </row>
    <row r="57" spans="1:13" ht="18" customHeight="1">
      <c r="A57" s="158" t="s">
        <v>282</v>
      </c>
      <c r="B57" s="91" t="s">
        <v>188</v>
      </c>
      <c r="C57" s="91"/>
      <c r="D57" s="92">
        <v>170457.37</v>
      </c>
      <c r="E57" s="92"/>
      <c r="F57" s="92">
        <v>1992.92</v>
      </c>
      <c r="G57" s="92"/>
      <c r="H57" s="92">
        <v>0</v>
      </c>
      <c r="I57" s="92"/>
      <c r="J57" s="93">
        <f t="shared" si="1"/>
        <v>172450.29</v>
      </c>
      <c r="K57" s="91"/>
      <c r="L57" s="42"/>
      <c r="M57" s="3"/>
    </row>
    <row r="58" spans="1:13" ht="18" customHeight="1">
      <c r="A58" s="158" t="s">
        <v>313</v>
      </c>
      <c r="B58" s="91" t="s">
        <v>311</v>
      </c>
      <c r="C58" s="91"/>
      <c r="D58" s="92">
        <v>254857.84</v>
      </c>
      <c r="E58" s="92"/>
      <c r="F58" s="92">
        <v>0</v>
      </c>
      <c r="G58" s="92"/>
      <c r="H58" s="92">
        <v>0</v>
      </c>
      <c r="I58" s="92"/>
      <c r="J58" s="93">
        <f t="shared" si="1"/>
        <v>254857.84</v>
      </c>
      <c r="K58" s="91"/>
      <c r="L58" s="42"/>
      <c r="M58" s="3"/>
    </row>
    <row r="59" spans="1:13" ht="18" customHeight="1">
      <c r="A59" s="158" t="s">
        <v>314</v>
      </c>
      <c r="B59" s="91" t="s">
        <v>312</v>
      </c>
      <c r="D59" s="92">
        <v>27491.98</v>
      </c>
      <c r="F59" s="92">
        <v>0</v>
      </c>
      <c r="H59" s="92">
        <v>0</v>
      </c>
      <c r="J59" s="93">
        <f t="shared" si="1"/>
        <v>27491.98</v>
      </c>
      <c r="K59" s="91"/>
      <c r="L59" s="42"/>
      <c r="M59" s="3"/>
    </row>
    <row r="60" spans="1:13" ht="18" customHeight="1">
      <c r="A60" s="158" t="s">
        <v>321</v>
      </c>
      <c r="B60" s="91" t="s">
        <v>322</v>
      </c>
      <c r="D60" s="92">
        <v>4471.65</v>
      </c>
      <c r="F60" s="92">
        <v>0</v>
      </c>
      <c r="H60" s="92">
        <v>0</v>
      </c>
      <c r="J60" s="93">
        <f t="shared" si="1"/>
        <v>4471.65</v>
      </c>
      <c r="K60" s="91"/>
      <c r="L60" s="42"/>
      <c r="M60" s="3"/>
    </row>
    <row r="61" spans="1:11" ht="18" customHeight="1">
      <c r="A61" s="158" t="s">
        <v>315</v>
      </c>
      <c r="B61" s="91" t="s">
        <v>317</v>
      </c>
      <c r="D61" s="92">
        <v>157712.99</v>
      </c>
      <c r="F61" s="92">
        <v>0</v>
      </c>
      <c r="H61" s="92">
        <v>0</v>
      </c>
      <c r="J61" s="93">
        <f t="shared" si="1"/>
        <v>157712.99</v>
      </c>
      <c r="K61" s="91"/>
    </row>
    <row r="62" spans="1:11" ht="18" customHeight="1">
      <c r="A62" s="158" t="s">
        <v>316</v>
      </c>
      <c r="B62" s="91" t="s">
        <v>318</v>
      </c>
      <c r="D62" s="92">
        <v>54630.67</v>
      </c>
      <c r="F62" s="92">
        <v>0</v>
      </c>
      <c r="H62" s="92">
        <v>0</v>
      </c>
      <c r="J62" s="93">
        <f t="shared" si="1"/>
        <v>54630.67</v>
      </c>
      <c r="K62" s="91"/>
    </row>
    <row r="63" spans="1:11" ht="18" customHeight="1">
      <c r="A63" s="158">
        <v>106</v>
      </c>
      <c r="B63" s="91" t="s">
        <v>319</v>
      </c>
      <c r="D63" s="92">
        <v>279633.81</v>
      </c>
      <c r="F63" s="92">
        <v>0</v>
      </c>
      <c r="H63" s="92">
        <v>0</v>
      </c>
      <c r="J63" s="93">
        <f t="shared" si="1"/>
        <v>279633.81</v>
      </c>
      <c r="K63" s="91"/>
    </row>
    <row r="64" spans="1:11" ht="18" customHeight="1">
      <c r="A64" s="158" t="s">
        <v>324</v>
      </c>
      <c r="B64" s="91" t="s">
        <v>325</v>
      </c>
      <c r="D64" s="92">
        <v>163.2</v>
      </c>
      <c r="F64" s="92">
        <v>0</v>
      </c>
      <c r="H64" s="92">
        <v>0</v>
      </c>
      <c r="J64" s="93">
        <f t="shared" si="1"/>
        <v>163.2</v>
      </c>
      <c r="K64" s="91"/>
    </row>
    <row r="65" spans="1:11" ht="18" customHeight="1">
      <c r="A65" s="158">
        <v>110</v>
      </c>
      <c r="B65" s="91" t="s">
        <v>299</v>
      </c>
      <c r="C65" s="91"/>
      <c r="D65" s="92">
        <v>1</v>
      </c>
      <c r="E65" s="92"/>
      <c r="F65" s="92">
        <v>0</v>
      </c>
      <c r="G65" s="92"/>
      <c r="H65" s="92">
        <v>0</v>
      </c>
      <c r="I65" s="92"/>
      <c r="J65" s="93">
        <f t="shared" si="1"/>
        <v>1</v>
      </c>
      <c r="K65" s="91"/>
    </row>
    <row r="66" ht="18" customHeight="1">
      <c r="K66" s="91"/>
    </row>
    <row r="67" spans="1:11" ht="18" customHeight="1">
      <c r="A67" s="90"/>
      <c r="B67" s="96" t="s">
        <v>163</v>
      </c>
      <c r="C67" s="101"/>
      <c r="D67" s="102">
        <f>SUM(D46:D65)</f>
        <v>20923181.06</v>
      </c>
      <c r="E67" s="103"/>
      <c r="F67" s="102">
        <f>SUM(F46:F65)</f>
        <v>6111.780000000001</v>
      </c>
      <c r="G67" s="103"/>
      <c r="H67" s="102">
        <f>SUM(H46:H65)</f>
        <v>3517587.9</v>
      </c>
      <c r="I67" s="103"/>
      <c r="J67" s="97">
        <f>SUM(J46:J65)</f>
        <v>24446880.739999995</v>
      </c>
      <c r="K67" s="91"/>
    </row>
    <row r="68" spans="1:11" ht="18" customHeight="1">
      <c r="A68" s="90"/>
      <c r="B68" s="96"/>
      <c r="C68" s="101"/>
      <c r="D68" s="98"/>
      <c r="E68" s="101"/>
      <c r="F68" s="98"/>
      <c r="G68" s="101"/>
      <c r="H68" s="98"/>
      <c r="I68" s="101"/>
      <c r="J68" s="99"/>
      <c r="K68" s="91"/>
    </row>
    <row r="69" spans="1:11" ht="18" customHeight="1">
      <c r="A69" s="90"/>
      <c r="B69" s="101"/>
      <c r="C69" s="101"/>
      <c r="D69" s="91"/>
      <c r="E69" s="91"/>
      <c r="F69" s="91"/>
      <c r="G69" s="91"/>
      <c r="H69" s="91"/>
      <c r="I69" s="91"/>
      <c r="J69" s="100"/>
      <c r="K69" s="91"/>
    </row>
    <row r="70" spans="1:11" ht="18" customHeight="1" thickBot="1">
      <c r="A70" s="90"/>
      <c r="B70" s="96" t="s">
        <v>145</v>
      </c>
      <c r="C70" s="91"/>
      <c r="D70" s="105">
        <f>SUM(D41+D67)</f>
        <v>27283341.819999997</v>
      </c>
      <c r="E70" s="104"/>
      <c r="F70" s="105">
        <f>SUM(F41+F67)</f>
        <v>12375.460000000001</v>
      </c>
      <c r="G70" s="104"/>
      <c r="H70" s="105">
        <f>SUM(H41+H67)</f>
        <v>6318035.98</v>
      </c>
      <c r="I70" s="104"/>
      <c r="J70" s="143">
        <f>SUM(J41+J67)</f>
        <v>33721503.21999999</v>
      </c>
      <c r="K70" s="91"/>
    </row>
    <row r="71" spans="1:13" ht="18" customHeight="1" thickTop="1">
      <c r="A71" s="90"/>
      <c r="B71" s="91"/>
      <c r="C71" s="91"/>
      <c r="D71" s="92"/>
      <c r="E71" s="91"/>
      <c r="F71" s="92"/>
      <c r="G71" s="91"/>
      <c r="H71" s="92"/>
      <c r="I71" s="91"/>
      <c r="J71" s="93"/>
      <c r="K71" s="91"/>
      <c r="L71" s="3"/>
      <c r="M71" s="3"/>
    </row>
    <row r="72" spans="1:11" ht="18" customHeight="1">
      <c r="A72" s="90"/>
      <c r="B72" s="91"/>
      <c r="C72" s="91"/>
      <c r="D72" s="92"/>
      <c r="E72" s="91"/>
      <c r="F72" s="92"/>
      <c r="G72" s="91"/>
      <c r="H72" s="92"/>
      <c r="I72" s="91"/>
      <c r="J72" s="93"/>
      <c r="K72" s="91"/>
    </row>
    <row r="73" spans="1:11" ht="18" customHeight="1">
      <c r="A73" s="90"/>
      <c r="B73" s="106" t="s">
        <v>27</v>
      </c>
      <c r="C73" s="91"/>
      <c r="D73" s="92"/>
      <c r="E73" s="91"/>
      <c r="F73" s="91"/>
      <c r="G73" s="91"/>
      <c r="H73" s="91"/>
      <c r="I73" s="91"/>
      <c r="J73" s="93"/>
      <c r="K73" s="91"/>
    </row>
    <row r="74" spans="1:11" ht="18" customHeight="1">
      <c r="A74" s="90"/>
      <c r="B74" s="91"/>
      <c r="C74" s="91"/>
      <c r="D74" s="92"/>
      <c r="E74" s="91"/>
      <c r="F74" s="91"/>
      <c r="G74" s="91"/>
      <c r="H74" s="91"/>
      <c r="I74" s="91"/>
      <c r="J74" s="93"/>
      <c r="K74" s="91"/>
    </row>
    <row r="75" spans="1:11" ht="18" customHeight="1">
      <c r="A75" s="90"/>
      <c r="B75" s="91" t="s">
        <v>4</v>
      </c>
      <c r="C75" s="165"/>
      <c r="D75" s="165">
        <v>0.02203</v>
      </c>
      <c r="E75" s="100"/>
      <c r="F75" s="100"/>
      <c r="G75" s="100"/>
      <c r="H75" s="100"/>
      <c r="I75" s="91"/>
      <c r="J75" s="100"/>
      <c r="K75" s="91"/>
    </row>
    <row r="76" spans="1:11" ht="18" customHeight="1">
      <c r="A76" s="90"/>
      <c r="B76" s="91" t="s">
        <v>297</v>
      </c>
      <c r="C76" s="160"/>
      <c r="D76" s="165">
        <v>0.0095</v>
      </c>
      <c r="E76" s="100"/>
      <c r="F76" s="100"/>
      <c r="G76" s="100"/>
      <c r="H76" s="100"/>
      <c r="I76" s="91"/>
      <c r="J76" s="100"/>
      <c r="K76" s="91"/>
    </row>
    <row r="77" spans="1:11" ht="18" customHeight="1">
      <c r="A77" s="90"/>
      <c r="B77" s="91" t="s">
        <v>304</v>
      </c>
      <c r="C77" s="160"/>
      <c r="D77" s="166">
        <v>0.0226</v>
      </c>
      <c r="E77" s="91"/>
      <c r="F77" s="91"/>
      <c r="G77" s="91"/>
      <c r="H77" s="91"/>
      <c r="I77" s="91"/>
      <c r="J77" s="100"/>
      <c r="K77" s="91"/>
    </row>
    <row r="78" spans="1:11" ht="18" customHeight="1">
      <c r="A78" s="90"/>
      <c r="B78" s="91"/>
      <c r="C78" s="91"/>
      <c r="D78" s="91"/>
      <c r="E78" s="91"/>
      <c r="F78" s="91"/>
      <c r="G78" s="91"/>
      <c r="H78" s="91"/>
      <c r="I78" s="91"/>
      <c r="J78" s="100"/>
      <c r="K78" s="91"/>
    </row>
    <row r="79" ht="18" customHeight="1"/>
    <row r="80" ht="18" customHeight="1"/>
    <row r="81" ht="18" customHeight="1"/>
  </sheetData>
  <sheetProtection/>
  <mergeCells count="3">
    <mergeCell ref="A1:J1"/>
    <mergeCell ref="A2:J2"/>
    <mergeCell ref="A3:J3"/>
  </mergeCells>
  <printOptions horizontalCentered="1"/>
  <pageMargins left="0" right="0" top="0" bottom="0.5" header="0.5" footer="0.25"/>
  <pageSetup fitToHeight="1" fitToWidth="1" horizontalDpi="300" verticalDpi="300" orientation="portrait" scale="55" r:id="rId3"/>
  <headerFooter alignWithMargins="0">
    <oddFooter>&amp;L&amp;6&amp;F;&amp;A;&amp;D;&amp;T;PA&amp;C&amp;11Page 1 of 8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H64"/>
  <sheetViews>
    <sheetView zoomScale="150" zoomScaleNormal="150" zoomScalePageLayoutView="0" workbookViewId="0" topLeftCell="A1">
      <pane xSplit="3" ySplit="6" topLeftCell="D52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8" sqref="D8"/>
    </sheetView>
  </sheetViews>
  <sheetFormatPr defaultColWidth="9.140625" defaultRowHeight="12.75"/>
  <cols>
    <col min="1" max="1" width="6.140625" style="0" customWidth="1"/>
    <col min="2" max="2" width="1.7109375" style="0" customWidth="1"/>
    <col min="3" max="3" width="43.8515625" style="0" customWidth="1"/>
    <col min="4" max="4" width="14.8515625" style="70" customWidth="1"/>
    <col min="5" max="5" width="14.8515625" style="3" customWidth="1"/>
    <col min="6" max="6" width="14.140625" style="3" customWidth="1"/>
    <col min="7" max="7" width="1.28515625" style="7" customWidth="1"/>
    <col min="9" max="9" width="12.8515625" style="0" bestFit="1" customWidth="1"/>
  </cols>
  <sheetData>
    <row r="1" spans="1:6" ht="16.5" customHeight="1">
      <c r="A1" s="170" t="s">
        <v>0</v>
      </c>
      <c r="B1" s="170"/>
      <c r="C1" s="170"/>
      <c r="D1" s="170"/>
      <c r="E1" s="170"/>
      <c r="F1" s="170"/>
    </row>
    <row r="2" spans="1:6" ht="16.5" customHeight="1">
      <c r="A2" s="170" t="s">
        <v>37</v>
      </c>
      <c r="B2" s="170"/>
      <c r="C2" s="170"/>
      <c r="D2" s="170"/>
      <c r="E2" s="170"/>
      <c r="F2" s="170"/>
    </row>
    <row r="3" spans="1:6" ht="16.5" customHeight="1">
      <c r="A3" s="170" t="s">
        <v>337</v>
      </c>
      <c r="B3" s="170"/>
      <c r="C3" s="170"/>
      <c r="D3" s="170"/>
      <c r="E3" s="170"/>
      <c r="F3" s="170"/>
    </row>
    <row r="4" ht="9.75" customHeight="1"/>
    <row r="5" spans="1:6" ht="16.5" customHeight="1">
      <c r="A5" s="8" t="s">
        <v>2</v>
      </c>
      <c r="B5" s="7"/>
      <c r="C5" s="7"/>
      <c r="D5" s="133" t="s">
        <v>38</v>
      </c>
      <c r="E5" s="134" t="s">
        <v>38</v>
      </c>
      <c r="F5" s="134" t="s">
        <v>39</v>
      </c>
    </row>
    <row r="6" spans="1:6" ht="16.5" customHeight="1" thickBot="1">
      <c r="A6" s="9" t="s">
        <v>6</v>
      </c>
      <c r="B6" s="10"/>
      <c r="C6" s="10" t="s">
        <v>7</v>
      </c>
      <c r="D6" s="111">
        <v>43069</v>
      </c>
      <c r="E6" s="107">
        <v>43434</v>
      </c>
      <c r="F6" s="135" t="s">
        <v>40</v>
      </c>
    </row>
    <row r="7" ht="10.5" customHeight="1">
      <c r="A7" s="2"/>
    </row>
    <row r="8" spans="1:6" ht="16.5" customHeight="1">
      <c r="A8" s="147" t="s">
        <v>248</v>
      </c>
      <c r="C8" t="s">
        <v>10</v>
      </c>
      <c r="D8" s="70">
        <v>2688902.44</v>
      </c>
      <c r="E8" s="3">
        <f>SUM('NOV 18 CASH'!J9)</f>
        <v>6998636.28</v>
      </c>
      <c r="F8" s="136">
        <f>SUM(E8-D8)</f>
        <v>4309733.84</v>
      </c>
    </row>
    <row r="9" spans="1:6" ht="16.5" customHeight="1">
      <c r="A9" s="147" t="s">
        <v>249</v>
      </c>
      <c r="C9" t="s">
        <v>196</v>
      </c>
      <c r="D9" s="70">
        <v>55381.54</v>
      </c>
      <c r="E9" s="3">
        <f>SUM('NOV 18 CASH'!J10)</f>
        <v>10986.22</v>
      </c>
      <c r="F9" s="136">
        <f>SUM(E9-D9)</f>
        <v>-44395.32</v>
      </c>
    </row>
    <row r="10" spans="1:6" ht="16.5" customHeight="1">
      <c r="A10" s="147" t="s">
        <v>250</v>
      </c>
      <c r="C10" t="s">
        <v>305</v>
      </c>
      <c r="D10" s="70">
        <v>303473.05</v>
      </c>
      <c r="E10" s="3">
        <f>SUM('NOV 18 CASH'!J11)</f>
        <v>322395.71</v>
      </c>
      <c r="F10" s="136">
        <f aca="true" t="shared" si="0" ref="F10:F21">SUM(E10-D10)</f>
        <v>18922.660000000033</v>
      </c>
    </row>
    <row r="11" spans="1:6" ht="16.5" customHeight="1">
      <c r="A11" s="147" t="s">
        <v>251</v>
      </c>
      <c r="C11" t="s">
        <v>306</v>
      </c>
      <c r="D11" s="70">
        <v>16470.05</v>
      </c>
      <c r="E11" s="3">
        <f>SUM('NOV 18 CASH'!J46)</f>
        <v>31257.84</v>
      </c>
      <c r="F11" s="136">
        <f t="shared" si="0"/>
        <v>14787.79</v>
      </c>
    </row>
    <row r="12" spans="1:6" ht="16.5" customHeight="1">
      <c r="A12" s="147" t="s">
        <v>252</v>
      </c>
      <c r="C12" t="s">
        <v>11</v>
      </c>
      <c r="D12" s="70">
        <v>15565.33</v>
      </c>
      <c r="E12" s="3">
        <f>SUM('NOV 18 CASH'!J12)</f>
        <v>95779.92</v>
      </c>
      <c r="F12" s="136">
        <f t="shared" si="0"/>
        <v>80214.59</v>
      </c>
    </row>
    <row r="13" spans="1:6" ht="16.5" customHeight="1">
      <c r="A13" s="147" t="s">
        <v>253</v>
      </c>
      <c r="C13" t="s">
        <v>12</v>
      </c>
      <c r="D13" s="70">
        <v>719318.6</v>
      </c>
      <c r="E13" s="3">
        <f>SUM('NOV 18 CASH'!J13)</f>
        <v>232867.55000000002</v>
      </c>
      <c r="F13" s="136">
        <f t="shared" si="0"/>
        <v>-486451.04999999993</v>
      </c>
    </row>
    <row r="14" spans="1:6" ht="16.5" customHeight="1">
      <c r="A14" s="147" t="s">
        <v>254</v>
      </c>
      <c r="C14" t="s">
        <v>13</v>
      </c>
      <c r="D14" s="70">
        <v>316412.96</v>
      </c>
      <c r="E14" s="3">
        <f>SUM('NOV 18 CASH'!J14)</f>
        <v>664288.68</v>
      </c>
      <c r="F14" s="136">
        <f t="shared" si="0"/>
        <v>347875.72000000003</v>
      </c>
    </row>
    <row r="15" spans="1:6" ht="16.5" customHeight="1">
      <c r="A15" s="147" t="s">
        <v>255</v>
      </c>
      <c r="C15" t="s">
        <v>14</v>
      </c>
      <c r="D15" s="70">
        <v>16198.47</v>
      </c>
      <c r="E15" s="3">
        <f>SUM('NOV 18 CASH'!J15)</f>
        <v>36806.72</v>
      </c>
      <c r="F15" s="136">
        <f t="shared" si="0"/>
        <v>20608.25</v>
      </c>
    </row>
    <row r="16" spans="1:6" ht="16.5" customHeight="1">
      <c r="A16" s="147" t="s">
        <v>279</v>
      </c>
      <c r="C16" t="s">
        <v>15</v>
      </c>
      <c r="D16" s="131">
        <v>3995646.9</v>
      </c>
      <c r="E16" s="3">
        <f>SUM('NOV 18 CASH'!J47)</f>
        <v>4309534.01</v>
      </c>
      <c r="F16" s="136">
        <f t="shared" si="0"/>
        <v>313887.10999999987</v>
      </c>
    </row>
    <row r="17" spans="1:6" ht="16.5" customHeight="1">
      <c r="A17" s="147" t="s">
        <v>256</v>
      </c>
      <c r="C17" t="s">
        <v>235</v>
      </c>
      <c r="D17" s="70">
        <v>9353</v>
      </c>
      <c r="E17" s="3">
        <f>SUM('NOV 18 CASH'!J16)</f>
        <v>14808</v>
      </c>
      <c r="F17" s="136">
        <f t="shared" si="0"/>
        <v>5455</v>
      </c>
    </row>
    <row r="18" spans="1:6" ht="16.5" customHeight="1">
      <c r="A18" s="147" t="s">
        <v>257</v>
      </c>
      <c r="C18" t="s">
        <v>16</v>
      </c>
      <c r="D18" s="70">
        <v>67129.9</v>
      </c>
      <c r="E18" s="3">
        <f>SUM('NOV 18 CASH'!J17)</f>
        <v>90033</v>
      </c>
      <c r="F18" s="136">
        <f t="shared" si="0"/>
        <v>22903.100000000006</v>
      </c>
    </row>
    <row r="19" spans="1:6" ht="16.5" customHeight="1">
      <c r="A19" s="147" t="s">
        <v>258</v>
      </c>
      <c r="C19" t="s">
        <v>308</v>
      </c>
      <c r="D19" s="70">
        <v>34664.66</v>
      </c>
      <c r="E19" s="3">
        <f>SUM('NOV 18 CASH'!J18)</f>
        <v>26884.41</v>
      </c>
      <c r="F19" s="136">
        <f t="shared" si="0"/>
        <v>-7780.250000000004</v>
      </c>
    </row>
    <row r="20" spans="1:6" ht="16.5" customHeight="1">
      <c r="A20" s="147" t="s">
        <v>259</v>
      </c>
      <c r="C20" t="s">
        <v>17</v>
      </c>
      <c r="D20" s="70">
        <v>126418.77</v>
      </c>
      <c r="E20" s="3">
        <f>SUM('NOV 18 CASH'!J19)</f>
        <v>310025.95</v>
      </c>
      <c r="F20" s="136">
        <f t="shared" si="0"/>
        <v>183607.18</v>
      </c>
    </row>
    <row r="21" spans="1:6" ht="16.5" customHeight="1">
      <c r="A21" s="147" t="s">
        <v>260</v>
      </c>
      <c r="C21" t="s">
        <v>18</v>
      </c>
      <c r="D21" s="70">
        <v>6180.99</v>
      </c>
      <c r="E21" s="3">
        <f>SUM('NOV 18 CASH'!J20)</f>
        <v>0</v>
      </c>
      <c r="F21" s="136">
        <f t="shared" si="0"/>
        <v>-6180.99</v>
      </c>
    </row>
    <row r="22" spans="1:8" ht="16.5" customHeight="1">
      <c r="A22" s="147" t="s">
        <v>261</v>
      </c>
      <c r="C22" t="s">
        <v>209</v>
      </c>
      <c r="D22" s="70">
        <v>37634.85</v>
      </c>
      <c r="E22" s="3">
        <f>SUM('NOV 18 CASH'!J21)</f>
        <v>44987.76</v>
      </c>
      <c r="F22" s="136">
        <f aca="true" t="shared" si="1" ref="F22:F27">SUM(E22-D22)</f>
        <v>7352.9100000000035</v>
      </c>
      <c r="G22" s="162"/>
      <c r="H22" s="3"/>
    </row>
    <row r="23" spans="1:8" ht="16.5" customHeight="1">
      <c r="A23" s="147" t="s">
        <v>262</v>
      </c>
      <c r="C23" t="s">
        <v>19</v>
      </c>
      <c r="D23" s="70">
        <v>39443.29</v>
      </c>
      <c r="E23" s="3">
        <f>SUM('NOV 18 CASH'!J22)</f>
        <v>61964</v>
      </c>
      <c r="F23" s="136">
        <f t="shared" si="1"/>
        <v>22520.71</v>
      </c>
      <c r="G23" s="162"/>
      <c r="H23" s="3"/>
    </row>
    <row r="24" spans="1:6" ht="16.5" customHeight="1">
      <c r="A24" s="147" t="s">
        <v>263</v>
      </c>
      <c r="C24" s="115" t="s">
        <v>246</v>
      </c>
      <c r="D24" s="70">
        <v>0</v>
      </c>
      <c r="E24" s="3">
        <f>SUM('NOV 18 CASH'!J23)</f>
        <v>33056.62</v>
      </c>
      <c r="F24" s="136">
        <f t="shared" si="1"/>
        <v>33056.62</v>
      </c>
    </row>
    <row r="25" spans="1:6" ht="16.5" customHeight="1">
      <c r="A25" s="147" t="s">
        <v>264</v>
      </c>
      <c r="C25" s="115" t="s">
        <v>233</v>
      </c>
      <c r="D25" s="70">
        <v>22365.73</v>
      </c>
      <c r="E25" s="3">
        <f>SUM('NOV 18 CASH'!J24)</f>
        <v>0</v>
      </c>
      <c r="F25" s="136">
        <f t="shared" si="1"/>
        <v>-22365.73</v>
      </c>
    </row>
    <row r="26" spans="1:6" ht="16.5" customHeight="1">
      <c r="A26" s="147" t="s">
        <v>265</v>
      </c>
      <c r="C26" s="115" t="s">
        <v>241</v>
      </c>
      <c r="D26" s="70">
        <v>5582.46</v>
      </c>
      <c r="E26" s="3">
        <f>SUM('NOV 18 CASH'!J25)</f>
        <v>2287.54</v>
      </c>
      <c r="F26" s="136">
        <f t="shared" si="1"/>
        <v>-3294.92</v>
      </c>
    </row>
    <row r="27" spans="1:6" ht="16.5" customHeight="1">
      <c r="A27" s="147" t="s">
        <v>266</v>
      </c>
      <c r="C27" s="115" t="s">
        <v>242</v>
      </c>
      <c r="D27" s="70">
        <v>0</v>
      </c>
      <c r="E27" s="3">
        <f>SUM('NOV 18 CASH'!J26)</f>
        <v>0</v>
      </c>
      <c r="F27" s="136">
        <f t="shared" si="1"/>
        <v>0</v>
      </c>
    </row>
    <row r="28" spans="1:6" ht="16.5" customHeight="1">
      <c r="A28" s="147" t="s">
        <v>267</v>
      </c>
      <c r="C28" s="115" t="s">
        <v>20</v>
      </c>
      <c r="D28" s="70">
        <v>101272.03</v>
      </c>
      <c r="E28" s="3">
        <f>SUM('NOV 18 CASH'!J27)</f>
        <v>96547.16</v>
      </c>
      <c r="F28" s="136">
        <f aca="true" t="shared" si="2" ref="F28:F52">SUM(E28-D28)</f>
        <v>-4724.869999999995</v>
      </c>
    </row>
    <row r="29" spans="1:6" ht="16.5" customHeight="1">
      <c r="A29" s="158" t="s">
        <v>289</v>
      </c>
      <c r="C29" s="115" t="s">
        <v>290</v>
      </c>
      <c r="D29" s="70">
        <v>3001</v>
      </c>
      <c r="E29" s="3">
        <f>'NOV 18 CASH'!J48</f>
        <v>6371.06</v>
      </c>
      <c r="F29" s="136">
        <f t="shared" si="2"/>
        <v>3370.0600000000004</v>
      </c>
    </row>
    <row r="30" spans="1:6" ht="16.5" customHeight="1">
      <c r="A30" s="158" t="s">
        <v>291</v>
      </c>
      <c r="C30" s="115" t="s">
        <v>294</v>
      </c>
      <c r="D30" s="70">
        <v>5099.92</v>
      </c>
      <c r="E30" s="3">
        <f>'NOV 18 CASH'!J49</f>
        <v>6745.34</v>
      </c>
      <c r="F30" s="136">
        <f t="shared" si="2"/>
        <v>1645.42</v>
      </c>
    </row>
    <row r="31" spans="1:6" ht="16.5" customHeight="1">
      <c r="A31" s="158" t="s">
        <v>292</v>
      </c>
      <c r="C31" s="115" t="s">
        <v>295</v>
      </c>
      <c r="D31" s="70">
        <v>6276.35</v>
      </c>
      <c r="E31" s="3">
        <f>'NOV 18 CASH'!J50</f>
        <v>18791.09</v>
      </c>
      <c r="F31" s="136">
        <f t="shared" si="2"/>
        <v>12514.74</v>
      </c>
    </row>
    <row r="32" spans="1:6" ht="16.5" customHeight="1">
      <c r="A32" s="158" t="s">
        <v>293</v>
      </c>
      <c r="C32" s="115" t="s">
        <v>296</v>
      </c>
      <c r="D32" s="70">
        <v>3284.65</v>
      </c>
      <c r="E32" s="3">
        <f>'NOV 18 CASH'!J51</f>
        <v>8404.8</v>
      </c>
      <c r="F32" s="136">
        <f t="shared" si="2"/>
        <v>5120.15</v>
      </c>
    </row>
    <row r="33" spans="1:6" ht="16.5" customHeight="1">
      <c r="A33" s="147" t="s">
        <v>247</v>
      </c>
      <c r="C33" s="115" t="s">
        <v>202</v>
      </c>
      <c r="D33" s="70">
        <v>866000.13</v>
      </c>
      <c r="E33" s="3">
        <f>SUM('NOV 18 CASH'!J52)</f>
        <v>1682092.1600000001</v>
      </c>
      <c r="F33" s="136">
        <f t="shared" si="2"/>
        <v>816092.0300000001</v>
      </c>
    </row>
    <row r="34" spans="1:6" ht="16.5" customHeight="1">
      <c r="A34" s="147" t="s">
        <v>283</v>
      </c>
      <c r="C34" s="115" t="s">
        <v>244</v>
      </c>
      <c r="D34" s="70">
        <v>0</v>
      </c>
      <c r="E34" s="3">
        <v>0</v>
      </c>
      <c r="F34" s="136">
        <f t="shared" si="2"/>
        <v>0</v>
      </c>
    </row>
    <row r="35" spans="1:6" ht="16.5" customHeight="1">
      <c r="A35" s="147" t="s">
        <v>268</v>
      </c>
      <c r="C35" t="s">
        <v>226</v>
      </c>
      <c r="D35" s="70">
        <v>39172.01</v>
      </c>
      <c r="E35" s="3">
        <f>SUM('NOV 18 CASH'!J28)</f>
        <v>10154.25</v>
      </c>
      <c r="F35" s="136">
        <f>SUM(E35-D35)</f>
        <v>-29017.760000000002</v>
      </c>
    </row>
    <row r="36" spans="1:6" ht="16.5" customHeight="1">
      <c r="A36" s="147" t="s">
        <v>302</v>
      </c>
      <c r="C36" s="146" t="s">
        <v>303</v>
      </c>
      <c r="D36" s="70">
        <v>23976916.71</v>
      </c>
      <c r="E36" s="3">
        <f>'NOV 18 CASH'!J53</f>
        <v>17359588.88</v>
      </c>
      <c r="F36" s="136">
        <f>SUM(E36-D36)</f>
        <v>-6617327.830000002</v>
      </c>
    </row>
    <row r="37" spans="1:6" ht="16.5" customHeight="1">
      <c r="A37" s="147" t="s">
        <v>269</v>
      </c>
      <c r="C37" s="115" t="s">
        <v>243</v>
      </c>
      <c r="D37" s="70">
        <v>79</v>
      </c>
      <c r="E37" s="3">
        <f>SUM('NOV 18 CASH'!J29)</f>
        <v>85</v>
      </c>
      <c r="F37" s="136">
        <f>SUM(E37-D37)</f>
        <v>6</v>
      </c>
    </row>
    <row r="38" spans="1:6" ht="16.5" customHeight="1">
      <c r="A38" s="147" t="s">
        <v>280</v>
      </c>
      <c r="C38" s="115" t="s">
        <v>22</v>
      </c>
      <c r="D38" s="70">
        <v>334.11</v>
      </c>
      <c r="E38" s="3">
        <f>SUM('NOV 18 CASH'!J54)</f>
        <v>338.89</v>
      </c>
      <c r="F38" s="136">
        <f t="shared" si="2"/>
        <v>4.779999999999973</v>
      </c>
    </row>
    <row r="39" spans="1:6" ht="16.5" customHeight="1">
      <c r="A39" s="147" t="s">
        <v>270</v>
      </c>
      <c r="C39" s="115" t="s">
        <v>238</v>
      </c>
      <c r="D39" s="70">
        <v>3774.68</v>
      </c>
      <c r="E39" s="3">
        <f>SUM('NOV 18 CASH'!J30)</f>
        <v>0</v>
      </c>
      <c r="F39" s="136">
        <f t="shared" si="2"/>
        <v>-3774.68</v>
      </c>
    </row>
    <row r="40" spans="1:6" ht="16.5" customHeight="1">
      <c r="A40" s="147" t="s">
        <v>281</v>
      </c>
      <c r="C40" t="s">
        <v>23</v>
      </c>
      <c r="D40" s="70">
        <v>56082.19</v>
      </c>
      <c r="E40" s="3">
        <f>SUM('NOV 18 CASH'!J55)</f>
        <v>61748.33</v>
      </c>
      <c r="F40" s="137">
        <f t="shared" si="2"/>
        <v>5666.139999999999</v>
      </c>
    </row>
    <row r="41" spans="1:6" ht="16.5" customHeight="1">
      <c r="A41" s="147" t="s">
        <v>271</v>
      </c>
      <c r="C41" t="s">
        <v>221</v>
      </c>
      <c r="D41" s="70">
        <v>4.97</v>
      </c>
      <c r="E41" s="3">
        <f>SUM('NOV 18 CASH'!J31)</f>
        <v>21749.96</v>
      </c>
      <c r="F41" s="136">
        <f>SUM(E41-D41)</f>
        <v>21744.989999999998</v>
      </c>
    </row>
    <row r="42" spans="1:6" ht="16.5" customHeight="1">
      <c r="A42" s="147" t="s">
        <v>272</v>
      </c>
      <c r="C42" t="s">
        <v>198</v>
      </c>
      <c r="D42" s="70">
        <v>85442.43</v>
      </c>
      <c r="E42" s="3">
        <f>SUM('NOV 18 CASH'!J56)</f>
        <v>10594.91</v>
      </c>
      <c r="F42" s="136">
        <f t="shared" si="2"/>
        <v>-74847.51999999999</v>
      </c>
    </row>
    <row r="43" spans="1:6" ht="16.5" customHeight="1">
      <c r="A43" s="147" t="s">
        <v>282</v>
      </c>
      <c r="C43" t="s">
        <v>190</v>
      </c>
      <c r="D43" s="70">
        <v>167254.86</v>
      </c>
      <c r="E43" s="3">
        <f>SUM('NOV 18 CASH'!J57)</f>
        <v>172450.29</v>
      </c>
      <c r="F43" s="136">
        <f t="shared" si="2"/>
        <v>5195.430000000022</v>
      </c>
    </row>
    <row r="44" spans="1:6" ht="16.5" customHeight="1">
      <c r="A44" s="158" t="s">
        <v>313</v>
      </c>
      <c r="C44" s="115" t="s">
        <v>311</v>
      </c>
      <c r="D44" s="70">
        <v>0</v>
      </c>
      <c r="E44" s="3">
        <f>'NOV 18 CASH'!J58</f>
        <v>254857.84</v>
      </c>
      <c r="F44" s="136">
        <f t="shared" si="2"/>
        <v>254857.84</v>
      </c>
    </row>
    <row r="45" spans="1:6" ht="16.5" customHeight="1">
      <c r="A45" s="158" t="s">
        <v>314</v>
      </c>
      <c r="C45" s="115" t="s">
        <v>312</v>
      </c>
      <c r="D45" s="70">
        <v>0</v>
      </c>
      <c r="E45" s="3">
        <f>'NOV 18 CASH'!J59</f>
        <v>27491.98</v>
      </c>
      <c r="F45" s="136">
        <f t="shared" si="2"/>
        <v>27491.98</v>
      </c>
    </row>
    <row r="46" spans="1:6" ht="16.5" customHeight="1">
      <c r="A46" s="147" t="s">
        <v>273</v>
      </c>
      <c r="C46" t="s">
        <v>211</v>
      </c>
      <c r="D46" s="70">
        <v>20661.47</v>
      </c>
      <c r="E46" s="3">
        <f>SUM('NOV 18 CASH'!J32)</f>
        <v>26199.51</v>
      </c>
      <c r="F46" s="136">
        <f>SUM(E46-D46)</f>
        <v>5538.039999999997</v>
      </c>
    </row>
    <row r="47" spans="1:6" ht="16.5" customHeight="1">
      <c r="A47" s="147" t="s">
        <v>274</v>
      </c>
      <c r="C47" t="s">
        <v>214</v>
      </c>
      <c r="D47" s="70">
        <v>15420.03</v>
      </c>
      <c r="E47" s="3">
        <f>SUM('NOV 18 CASH'!J33)</f>
        <v>58194.56</v>
      </c>
      <c r="F47" s="136">
        <f>SUM(E47-D47)</f>
        <v>42774.53</v>
      </c>
    </row>
    <row r="48" spans="1:6" ht="16.5" customHeight="1">
      <c r="A48" s="147" t="s">
        <v>275</v>
      </c>
      <c r="C48" s="144" t="s">
        <v>222</v>
      </c>
      <c r="D48" s="70">
        <v>16270.26</v>
      </c>
      <c r="E48" s="3">
        <f>SUM('NOV 18 CASH'!J34)</f>
        <v>17128.62</v>
      </c>
      <c r="F48" s="136">
        <f>SUM(E48-D48)</f>
        <v>858.3599999999988</v>
      </c>
    </row>
    <row r="49" spans="1:6" ht="16.5" customHeight="1">
      <c r="A49" s="147" t="s">
        <v>276</v>
      </c>
      <c r="C49" t="s">
        <v>24</v>
      </c>
      <c r="D49" s="70">
        <v>3463.9</v>
      </c>
      <c r="E49" s="3">
        <f>SUM('NOV 18 CASH'!J35)</f>
        <v>3534.06</v>
      </c>
      <c r="F49" s="136">
        <f t="shared" si="2"/>
        <v>70.15999999999985</v>
      </c>
    </row>
    <row r="50" spans="1:6" ht="16.5" customHeight="1">
      <c r="A50" s="147" t="s">
        <v>321</v>
      </c>
      <c r="C50" s="115" t="s">
        <v>322</v>
      </c>
      <c r="D50" s="70">
        <v>0</v>
      </c>
      <c r="E50" s="3">
        <f>'NOV 18 CASH'!J60</f>
        <v>4471.65</v>
      </c>
      <c r="F50" s="136">
        <f t="shared" si="2"/>
        <v>4471.65</v>
      </c>
    </row>
    <row r="51" spans="1:6" ht="16.5" customHeight="1">
      <c r="A51" s="147" t="s">
        <v>277</v>
      </c>
      <c r="C51" s="115" t="s">
        <v>245</v>
      </c>
      <c r="D51" s="70">
        <v>23961.05</v>
      </c>
      <c r="E51" s="3">
        <f>'NOV 18 CASH'!J36</f>
        <v>25201.12</v>
      </c>
      <c r="F51" s="136">
        <f t="shared" si="2"/>
        <v>1240.0699999999997</v>
      </c>
    </row>
    <row r="52" spans="1:6" ht="16.5" customHeight="1">
      <c r="A52" s="147" t="s">
        <v>315</v>
      </c>
      <c r="C52" s="115" t="s">
        <v>317</v>
      </c>
      <c r="D52" s="70">
        <v>0</v>
      </c>
      <c r="E52" s="3">
        <f>'NOV 18 CASH'!J61</f>
        <v>157712.99</v>
      </c>
      <c r="F52" s="136">
        <f t="shared" si="2"/>
        <v>157712.99</v>
      </c>
    </row>
    <row r="53" spans="1:6" ht="16.5" customHeight="1">
      <c r="A53" s="147" t="s">
        <v>278</v>
      </c>
      <c r="C53" t="s">
        <v>41</v>
      </c>
      <c r="D53" s="70">
        <v>46854.57</v>
      </c>
      <c r="E53" s="3">
        <f>SUM('NOV 18 CASH'!J37)</f>
        <v>65019.880000000005</v>
      </c>
      <c r="F53" s="136">
        <f>SUM(E53-D53)</f>
        <v>18165.310000000005</v>
      </c>
    </row>
    <row r="54" spans="1:6" ht="16.5" customHeight="1">
      <c r="A54" s="147" t="s">
        <v>316</v>
      </c>
      <c r="C54" s="115" t="s">
        <v>318</v>
      </c>
      <c r="D54" s="70">
        <v>0</v>
      </c>
      <c r="E54" s="3">
        <f>'NOV 18 CASH'!J62</f>
        <v>54630.67</v>
      </c>
      <c r="F54" s="136">
        <f>SUM(E54-D54)</f>
        <v>54630.67</v>
      </c>
    </row>
    <row r="55" spans="1:6" ht="16.5" customHeight="1">
      <c r="A55" s="158" t="s">
        <v>286</v>
      </c>
      <c r="B55" s="91"/>
      <c r="C55" s="115" t="s">
        <v>287</v>
      </c>
      <c r="D55" s="70">
        <v>0</v>
      </c>
      <c r="E55" s="3">
        <f>'NOV 18 CASH'!J38</f>
        <v>5000</v>
      </c>
      <c r="F55" s="136">
        <f>SUM(E55-D55)</f>
        <v>5000</v>
      </c>
    </row>
    <row r="56" spans="1:6" ht="16.5" customHeight="1">
      <c r="A56" s="158" t="s">
        <v>320</v>
      </c>
      <c r="B56" s="91"/>
      <c r="C56" s="115" t="s">
        <v>319</v>
      </c>
      <c r="D56" s="70">
        <v>262691.7</v>
      </c>
      <c r="E56" s="3">
        <f>'NOV 18 CASH'!J63</f>
        <v>279633.81</v>
      </c>
      <c r="F56" s="136">
        <f>SUM(E56-D56)</f>
        <v>16942.109999999986</v>
      </c>
    </row>
    <row r="57" spans="1:6" ht="16.5" customHeight="1">
      <c r="A57" s="158" t="s">
        <v>324</v>
      </c>
      <c r="B57" s="91"/>
      <c r="C57" s="115" t="s">
        <v>329</v>
      </c>
      <c r="D57" s="70">
        <v>0</v>
      </c>
      <c r="E57" s="3">
        <f>'NOV 18 CASH'!J64</f>
        <v>163.2</v>
      </c>
      <c r="F57" s="136">
        <f>SUM(E57-D57)</f>
        <v>163.2</v>
      </c>
    </row>
    <row r="58" spans="1:6" ht="16.5" customHeight="1">
      <c r="A58" s="157">
        <v>110</v>
      </c>
      <c r="C58" s="115" t="s">
        <v>300</v>
      </c>
      <c r="D58" s="70">
        <v>1</v>
      </c>
      <c r="E58" s="3">
        <f>SUM('NOV 18 CASH'!J65)</f>
        <v>1</v>
      </c>
      <c r="F58" s="136">
        <f>SUM(E58-D58)</f>
        <v>0</v>
      </c>
    </row>
    <row r="59" spans="1:6" ht="16.5" customHeight="1">
      <c r="A59" s="157" t="s">
        <v>285</v>
      </c>
      <c r="C59" s="115" t="s">
        <v>323</v>
      </c>
      <c r="D59" s="70">
        <v>0</v>
      </c>
      <c r="E59" s="3">
        <v>0</v>
      </c>
      <c r="F59" s="136">
        <f>SUM(E59-D59)</f>
        <v>0</v>
      </c>
    </row>
    <row r="60" spans="1:6" ht="16.5" customHeight="1">
      <c r="A60" s="157">
        <v>111</v>
      </c>
      <c r="C60" s="115" t="s">
        <v>229</v>
      </c>
      <c r="D60" s="70">
        <v>0</v>
      </c>
      <c r="E60" s="3">
        <f>SUM('NOV 18 CASH'!J39)</f>
        <v>0</v>
      </c>
      <c r="F60" s="136">
        <f>SUM(E60-D60)</f>
        <v>0</v>
      </c>
    </row>
    <row r="61" ht="10.5" customHeight="1">
      <c r="F61" s="138"/>
    </row>
    <row r="62" spans="1:6" ht="16.5" customHeight="1" thickBot="1">
      <c r="A62" s="7" t="s">
        <v>26</v>
      </c>
      <c r="B62" s="7"/>
      <c r="C62" s="7"/>
      <c r="D62" s="4">
        <f>SUM(D8:D61)</f>
        <v>34179462.01</v>
      </c>
      <c r="E62" s="113">
        <f>SUM(E8:E61)</f>
        <v>33721503.22</v>
      </c>
      <c r="F62" s="4">
        <f>SUM(F8:F61)</f>
        <v>-457958.7900000026</v>
      </c>
    </row>
    <row r="63" spans="3:6" ht="16.5" customHeight="1" thickTop="1">
      <c r="C63" s="91"/>
      <c r="D63" s="5"/>
      <c r="E63" s="5"/>
      <c r="F63" s="5"/>
    </row>
    <row r="64" ht="16.5" customHeight="1">
      <c r="E64" s="136"/>
    </row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</sheetData>
  <sheetProtection/>
  <mergeCells count="3">
    <mergeCell ref="A1:F1"/>
    <mergeCell ref="A2:F2"/>
    <mergeCell ref="A3:F3"/>
  </mergeCells>
  <printOptions horizontalCentered="1"/>
  <pageMargins left="0.5" right="0.5" top="0.75" bottom="0.75" header="0.5" footer="0.25"/>
  <pageSetup fitToHeight="1" fitToWidth="1" horizontalDpi="300" verticalDpi="300" orientation="portrait" scale="67" r:id="rId1"/>
  <headerFooter alignWithMargins="0">
    <oddFooter>&amp;L&amp;5&amp;F;&amp;A;&amp;D;&amp;T;PA&amp;C&amp;8Page 2 of 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I71"/>
  <sheetViews>
    <sheetView view="pageBreakPreview" zoomScale="150" zoomScaleSheetLayoutView="150" workbookViewId="0" topLeftCell="A45">
      <selection activeCell="E59" sqref="E59"/>
    </sheetView>
  </sheetViews>
  <sheetFormatPr defaultColWidth="9.140625" defaultRowHeight="12.75"/>
  <cols>
    <col min="1" max="1" width="5.8515625" style="0" customWidth="1"/>
    <col min="2" max="2" width="49.28125" style="0" customWidth="1"/>
    <col min="3" max="3" width="13.57421875" style="123" customWidth="1"/>
    <col min="4" max="4" width="12.8515625" style="0" customWidth="1"/>
    <col min="5" max="5" width="12.28125" style="0" customWidth="1"/>
    <col min="6" max="6" width="18.421875" style="0" customWidth="1"/>
    <col min="7" max="7" width="1.421875" style="7" customWidth="1"/>
    <col min="8" max="8" width="17.421875" style="0" bestFit="1" customWidth="1"/>
    <col min="9" max="9" width="10.140625" style="0" customWidth="1"/>
  </cols>
  <sheetData>
    <row r="1" spans="1:6" ht="14.25" customHeight="1">
      <c r="A1" s="171" t="s">
        <v>0</v>
      </c>
      <c r="B1" s="171"/>
      <c r="C1" s="171"/>
      <c r="D1" s="171"/>
      <c r="E1" s="171"/>
      <c r="F1" s="171"/>
    </row>
    <row r="2" spans="1:7" ht="12.75" customHeight="1">
      <c r="A2" s="171" t="s">
        <v>29</v>
      </c>
      <c r="B2" s="171"/>
      <c r="C2" s="171"/>
      <c r="D2" s="171"/>
      <c r="E2" s="171"/>
      <c r="F2" s="171"/>
      <c r="G2" s="163"/>
    </row>
    <row r="3" spans="1:6" ht="13.5" customHeight="1">
      <c r="A3" s="171" t="s">
        <v>338</v>
      </c>
      <c r="B3" s="171"/>
      <c r="C3" s="171"/>
      <c r="D3" s="171"/>
      <c r="E3" s="171"/>
      <c r="F3" s="171"/>
    </row>
    <row r="4" ht="3" customHeight="1">
      <c r="A4" t="s">
        <v>301</v>
      </c>
    </row>
    <row r="5" spans="1:6" ht="12" customHeight="1">
      <c r="A5" s="27"/>
      <c r="B5" s="27"/>
      <c r="C5" s="124" t="s">
        <v>30</v>
      </c>
      <c r="D5" s="28"/>
      <c r="E5" s="28"/>
      <c r="F5" s="28" t="s">
        <v>31</v>
      </c>
    </row>
    <row r="6" spans="1:6" ht="12" customHeight="1">
      <c r="A6" s="30" t="s">
        <v>2</v>
      </c>
      <c r="B6" s="30"/>
      <c r="C6" s="124" t="s">
        <v>32</v>
      </c>
      <c r="D6" s="28"/>
      <c r="E6" s="28"/>
      <c r="F6" s="28" t="s">
        <v>32</v>
      </c>
    </row>
    <row r="7" spans="1:6" ht="12.75" customHeight="1" thickBot="1">
      <c r="A7" s="9" t="s">
        <v>6</v>
      </c>
      <c r="B7" s="9" t="s">
        <v>7</v>
      </c>
      <c r="C7" s="130">
        <v>43405</v>
      </c>
      <c r="D7" s="29" t="s">
        <v>33</v>
      </c>
      <c r="E7" s="29" t="s">
        <v>34</v>
      </c>
      <c r="F7" s="107">
        <v>43434</v>
      </c>
    </row>
    <row r="8" spans="2:4" ht="5.25" customHeight="1">
      <c r="B8" s="81"/>
      <c r="C8" s="125"/>
      <c r="D8" s="76"/>
    </row>
    <row r="9" spans="1:9" ht="16.5" customHeight="1">
      <c r="A9" s="159" t="s">
        <v>248</v>
      </c>
      <c r="B9" s="115" t="s">
        <v>10</v>
      </c>
      <c r="C9" s="149">
        <v>4224434.37</v>
      </c>
      <c r="D9" s="42">
        <v>8649087.53</v>
      </c>
      <c r="E9" s="42">
        <v>5874885.62</v>
      </c>
      <c r="F9" s="42">
        <f aca="true" t="shared" si="0" ref="F9:F47">(C9+D9-E9)</f>
        <v>6998636.279999998</v>
      </c>
      <c r="H9" s="164"/>
      <c r="I9" s="17"/>
    </row>
    <row r="10" spans="1:9" ht="16.5" customHeight="1">
      <c r="A10" s="147" t="s">
        <v>249</v>
      </c>
      <c r="B10" s="115" t="s">
        <v>195</v>
      </c>
      <c r="C10" s="126">
        <v>34046.42</v>
      </c>
      <c r="D10" s="42">
        <v>22.8</v>
      </c>
      <c r="E10" s="42">
        <v>23083</v>
      </c>
      <c r="F10" s="42">
        <f t="shared" si="0"/>
        <v>10986.220000000001</v>
      </c>
      <c r="I10" s="17"/>
    </row>
    <row r="11" spans="1:6" ht="16.5" customHeight="1">
      <c r="A11" s="147" t="s">
        <v>250</v>
      </c>
      <c r="B11" s="115" t="str">
        <f>'NOV 18 COMPARISON'!C10</f>
        <v>CO CLERK RECORDS MGMT </v>
      </c>
      <c r="C11" s="127">
        <v>342172.83</v>
      </c>
      <c r="D11" s="42">
        <v>279.67</v>
      </c>
      <c r="E11" s="42">
        <v>20056.79</v>
      </c>
      <c r="F11" s="42">
        <f t="shared" si="0"/>
        <v>322395.71</v>
      </c>
    </row>
    <row r="12" spans="1:6" ht="16.5" customHeight="1">
      <c r="A12" s="147" t="s">
        <v>251</v>
      </c>
      <c r="B12" s="115" t="str">
        <f>'NOV 18 COMPARISON'!C11</f>
        <v>ELECTIONS EQUIPMENT CONTRACT</v>
      </c>
      <c r="C12" s="127">
        <v>30732.02</v>
      </c>
      <c r="D12" s="42">
        <v>525.82</v>
      </c>
      <c r="E12" s="42">
        <v>0</v>
      </c>
      <c r="F12" s="42">
        <f t="shared" si="0"/>
        <v>31257.84</v>
      </c>
    </row>
    <row r="13" spans="1:6" ht="16.5" customHeight="1">
      <c r="A13" s="147" t="s">
        <v>252</v>
      </c>
      <c r="B13" s="115" t="s">
        <v>11</v>
      </c>
      <c r="C13" s="126">
        <v>28254.44</v>
      </c>
      <c r="D13" s="42">
        <v>78372.3</v>
      </c>
      <c r="E13" s="42">
        <v>10846.82</v>
      </c>
      <c r="F13" s="42">
        <f t="shared" si="0"/>
        <v>95779.92000000001</v>
      </c>
    </row>
    <row r="14" spans="1:9" ht="16.5" customHeight="1">
      <c r="A14" s="147" t="s">
        <v>253</v>
      </c>
      <c r="B14" s="115" t="s">
        <v>12</v>
      </c>
      <c r="C14" s="127">
        <v>353678.93</v>
      </c>
      <c r="D14" s="42">
        <v>18585.77</v>
      </c>
      <c r="E14" s="42">
        <v>139397.15</v>
      </c>
      <c r="F14" s="42">
        <f t="shared" si="0"/>
        <v>232867.55000000002</v>
      </c>
      <c r="I14" s="17"/>
    </row>
    <row r="15" spans="1:6" ht="16.5" customHeight="1">
      <c r="A15" s="159" t="s">
        <v>254</v>
      </c>
      <c r="B15" s="115" t="s">
        <v>13</v>
      </c>
      <c r="C15" s="127">
        <v>214552.83</v>
      </c>
      <c r="D15" s="42">
        <v>449735.85</v>
      </c>
      <c r="E15" s="42">
        <v>0</v>
      </c>
      <c r="F15" s="42">
        <f t="shared" si="0"/>
        <v>664288.6799999999</v>
      </c>
    </row>
    <row r="16" spans="1:9" ht="16.5" customHeight="1">
      <c r="A16" s="147" t="s">
        <v>255</v>
      </c>
      <c r="B16" s="115" t="s">
        <v>35</v>
      </c>
      <c r="C16" s="126">
        <v>37000.87</v>
      </c>
      <c r="D16" s="42">
        <v>17124.39</v>
      </c>
      <c r="E16" s="42">
        <v>17318.54</v>
      </c>
      <c r="F16" s="42">
        <f t="shared" si="0"/>
        <v>36806.72</v>
      </c>
      <c r="H16" s="42"/>
      <c r="I16" s="17"/>
    </row>
    <row r="17" spans="1:6" ht="16.5" customHeight="1">
      <c r="A17" s="147" t="s">
        <v>279</v>
      </c>
      <c r="B17" s="115" t="s">
        <v>15</v>
      </c>
      <c r="C17" s="127">
        <v>4308896.45</v>
      </c>
      <c r="D17" s="42">
        <v>637.56</v>
      </c>
      <c r="E17" s="42">
        <v>0</v>
      </c>
      <c r="F17" s="42">
        <f t="shared" si="0"/>
        <v>4309534.01</v>
      </c>
    </row>
    <row r="18" spans="1:6" ht="16.5" customHeight="1">
      <c r="A18" s="147" t="s">
        <v>256</v>
      </c>
      <c r="B18" s="115" t="s">
        <v>235</v>
      </c>
      <c r="C18" s="127">
        <v>14808</v>
      </c>
      <c r="D18" s="42">
        <v>0</v>
      </c>
      <c r="E18" s="42">
        <v>0</v>
      </c>
      <c r="F18" s="42">
        <f t="shared" si="0"/>
        <v>14808</v>
      </c>
    </row>
    <row r="19" spans="1:6" ht="16.5" customHeight="1">
      <c r="A19" s="159" t="s">
        <v>257</v>
      </c>
      <c r="B19" s="115" t="s">
        <v>16</v>
      </c>
      <c r="C19" s="127">
        <v>58105.27</v>
      </c>
      <c r="D19" s="42">
        <v>31927.73</v>
      </c>
      <c r="E19" s="42">
        <v>0</v>
      </c>
      <c r="F19" s="42">
        <f t="shared" si="0"/>
        <v>90033</v>
      </c>
    </row>
    <row r="20" spans="1:8" ht="16.5" customHeight="1">
      <c r="A20" s="147" t="s">
        <v>258</v>
      </c>
      <c r="B20" s="115" t="str">
        <f>'NOV 18 COMPARISON'!C19</f>
        <v>COUNTY RECORDS MANAGEMENT </v>
      </c>
      <c r="C20" s="127">
        <v>26861.58</v>
      </c>
      <c r="D20" s="42">
        <v>22.83</v>
      </c>
      <c r="E20" s="42">
        <v>0</v>
      </c>
      <c r="F20" s="42">
        <f t="shared" si="0"/>
        <v>26884.410000000003</v>
      </c>
      <c r="H20" s="155"/>
    </row>
    <row r="21" spans="1:6" ht="16.5" customHeight="1">
      <c r="A21" s="147" t="s">
        <v>259</v>
      </c>
      <c r="B21" s="115" t="s">
        <v>17</v>
      </c>
      <c r="C21" s="127">
        <v>116123.76</v>
      </c>
      <c r="D21" s="42">
        <v>243551.7</v>
      </c>
      <c r="E21" s="42">
        <v>49649.51</v>
      </c>
      <c r="F21" s="42">
        <f t="shared" si="0"/>
        <v>310025.95</v>
      </c>
    </row>
    <row r="22" spans="1:6" ht="16.5" customHeight="1">
      <c r="A22" s="147" t="s">
        <v>260</v>
      </c>
      <c r="B22" s="115" t="s">
        <v>18</v>
      </c>
      <c r="C22" s="127">
        <v>0</v>
      </c>
      <c r="D22" s="42">
        <v>0</v>
      </c>
      <c r="E22" s="42">
        <v>0</v>
      </c>
      <c r="F22" s="42">
        <f t="shared" si="0"/>
        <v>0</v>
      </c>
    </row>
    <row r="23" spans="1:6" ht="16.5" customHeight="1">
      <c r="A23" s="147" t="s">
        <v>261</v>
      </c>
      <c r="B23" s="115" t="s">
        <v>209</v>
      </c>
      <c r="C23" s="127">
        <v>24212.33</v>
      </c>
      <c r="D23" s="42">
        <v>46782.02</v>
      </c>
      <c r="E23" s="42">
        <v>26006.59</v>
      </c>
      <c r="F23" s="42">
        <f t="shared" si="0"/>
        <v>44987.76000000001</v>
      </c>
    </row>
    <row r="24" spans="1:6" ht="16.5" customHeight="1">
      <c r="A24" s="147" t="s">
        <v>262</v>
      </c>
      <c r="B24" s="115" t="s">
        <v>19</v>
      </c>
      <c r="C24" s="127">
        <v>62167.38</v>
      </c>
      <c r="D24" s="42">
        <v>51.62</v>
      </c>
      <c r="E24" s="42">
        <v>255</v>
      </c>
      <c r="F24" s="42">
        <f t="shared" si="0"/>
        <v>61964</v>
      </c>
    </row>
    <row r="25" spans="1:6" ht="16.5" customHeight="1">
      <c r="A25" s="147" t="s">
        <v>263</v>
      </c>
      <c r="B25" s="115" t="s">
        <v>246</v>
      </c>
      <c r="C25" s="127">
        <v>33056.62</v>
      </c>
      <c r="D25" s="42">
        <v>0</v>
      </c>
      <c r="E25" s="42">
        <v>0</v>
      </c>
      <c r="F25" s="42">
        <f t="shared" si="0"/>
        <v>33056.62</v>
      </c>
    </row>
    <row r="26" spans="1:6" ht="16.5" customHeight="1">
      <c r="A26" s="147" t="s">
        <v>264</v>
      </c>
      <c r="B26" s="115" t="s">
        <v>234</v>
      </c>
      <c r="C26" s="127">
        <v>0.03</v>
      </c>
      <c r="D26" s="42">
        <v>0</v>
      </c>
      <c r="E26" s="42">
        <v>0.03</v>
      </c>
      <c r="F26" s="42">
        <f t="shared" si="0"/>
        <v>0</v>
      </c>
    </row>
    <row r="27" spans="1:6" ht="16.5" customHeight="1">
      <c r="A27" s="147" t="s">
        <v>265</v>
      </c>
      <c r="B27" s="115" t="s">
        <v>241</v>
      </c>
      <c r="C27" s="127">
        <v>8249.35</v>
      </c>
      <c r="D27" s="42">
        <v>4840.18</v>
      </c>
      <c r="E27" s="42">
        <v>10801.99</v>
      </c>
      <c r="F27" s="42">
        <f t="shared" si="0"/>
        <v>2287.540000000001</v>
      </c>
    </row>
    <row r="28" spans="1:6" ht="16.5" customHeight="1">
      <c r="A28" s="147" t="s">
        <v>266</v>
      </c>
      <c r="B28" s="115" t="s">
        <v>242</v>
      </c>
      <c r="C28" s="127">
        <v>0</v>
      </c>
      <c r="D28" s="42">
        <v>0</v>
      </c>
      <c r="E28" s="42">
        <v>0</v>
      </c>
      <c r="F28" s="42">
        <f t="shared" si="0"/>
        <v>0</v>
      </c>
    </row>
    <row r="29" spans="1:6" ht="16.5" customHeight="1">
      <c r="A29" s="147" t="s">
        <v>267</v>
      </c>
      <c r="B29" s="115" t="s">
        <v>20</v>
      </c>
      <c r="C29" s="127">
        <v>98132.33</v>
      </c>
      <c r="D29" s="42">
        <v>81.49</v>
      </c>
      <c r="E29" s="42">
        <v>1666.66</v>
      </c>
      <c r="F29" s="42">
        <f t="shared" si="0"/>
        <v>96547.16</v>
      </c>
    </row>
    <row r="30" spans="1:6" ht="16.5" customHeight="1">
      <c r="A30" s="158" t="s">
        <v>289</v>
      </c>
      <c r="B30" s="115" t="s">
        <v>290</v>
      </c>
      <c r="C30" s="127">
        <v>10350.98</v>
      </c>
      <c r="D30" s="42">
        <v>14540.89</v>
      </c>
      <c r="E30" s="42">
        <v>18520.81</v>
      </c>
      <c r="F30" s="42">
        <f t="shared" si="0"/>
        <v>6371.059999999998</v>
      </c>
    </row>
    <row r="31" spans="1:6" ht="16.5" customHeight="1">
      <c r="A31" s="158" t="s">
        <v>291</v>
      </c>
      <c r="B31" s="115" t="s">
        <v>294</v>
      </c>
      <c r="C31" s="127">
        <v>6659.03</v>
      </c>
      <c r="D31" s="42">
        <v>9409.45</v>
      </c>
      <c r="E31" s="42">
        <v>9323.14</v>
      </c>
      <c r="F31" s="42">
        <f t="shared" si="0"/>
        <v>6745.34</v>
      </c>
    </row>
    <row r="32" spans="1:6" ht="16.5" customHeight="1">
      <c r="A32" s="158" t="s">
        <v>292</v>
      </c>
      <c r="B32" s="115" t="s">
        <v>295</v>
      </c>
      <c r="C32" s="127">
        <v>26760.63</v>
      </c>
      <c r="D32" s="42">
        <v>18765.32</v>
      </c>
      <c r="E32" s="42">
        <v>26734.86</v>
      </c>
      <c r="F32" s="42">
        <f t="shared" si="0"/>
        <v>18791.089999999997</v>
      </c>
    </row>
    <row r="33" spans="1:6" ht="16.5" customHeight="1">
      <c r="A33" s="158" t="s">
        <v>293</v>
      </c>
      <c r="B33" s="115" t="s">
        <v>296</v>
      </c>
      <c r="C33" s="127">
        <v>10834.15</v>
      </c>
      <c r="D33" s="42">
        <v>8299.08</v>
      </c>
      <c r="E33" s="42">
        <v>10728.43</v>
      </c>
      <c r="F33" s="42">
        <f t="shared" si="0"/>
        <v>8404.8</v>
      </c>
    </row>
    <row r="34" spans="1:6" ht="16.5" customHeight="1">
      <c r="A34" s="159" t="s">
        <v>247</v>
      </c>
      <c r="B34" s="146" t="s">
        <v>202</v>
      </c>
      <c r="C34" s="126">
        <v>954575.74</v>
      </c>
      <c r="D34" s="42">
        <v>727516.42</v>
      </c>
      <c r="E34" s="42">
        <v>0</v>
      </c>
      <c r="F34" s="42">
        <f t="shared" si="0"/>
        <v>1682092.1600000001</v>
      </c>
    </row>
    <row r="35" spans="1:6" ht="16.5" customHeight="1">
      <c r="A35" s="147" t="s">
        <v>268</v>
      </c>
      <c r="B35" s="115" t="s">
        <v>227</v>
      </c>
      <c r="C35" s="127">
        <v>2000</v>
      </c>
      <c r="D35" s="42">
        <v>9154.25</v>
      </c>
      <c r="E35" s="42">
        <v>1000</v>
      </c>
      <c r="F35" s="42">
        <f t="shared" si="0"/>
        <v>10154.25</v>
      </c>
    </row>
    <row r="36" spans="1:6" ht="16.5" customHeight="1">
      <c r="A36" s="158" t="s">
        <v>302</v>
      </c>
      <c r="B36" s="146" t="s">
        <v>303</v>
      </c>
      <c r="C36" s="127">
        <v>17968070.84</v>
      </c>
      <c r="D36" s="42">
        <v>31983.09</v>
      </c>
      <c r="E36" s="42">
        <v>640465.05</v>
      </c>
      <c r="F36" s="42">
        <f t="shared" si="0"/>
        <v>17359588.88</v>
      </c>
    </row>
    <row r="37" spans="1:6" ht="16.5" customHeight="1">
      <c r="A37" s="147" t="s">
        <v>269</v>
      </c>
      <c r="B37" s="115" t="s">
        <v>243</v>
      </c>
      <c r="C37" s="127">
        <v>85</v>
      </c>
      <c r="D37" s="42">
        <v>0</v>
      </c>
      <c r="E37" s="42">
        <v>0</v>
      </c>
      <c r="F37" s="42">
        <f t="shared" si="0"/>
        <v>85</v>
      </c>
    </row>
    <row r="38" spans="1:6" ht="16.5" customHeight="1">
      <c r="A38" s="147" t="s">
        <v>280</v>
      </c>
      <c r="B38" s="115" t="s">
        <v>22</v>
      </c>
      <c r="C38" s="127">
        <v>338.41</v>
      </c>
      <c r="D38" s="42">
        <v>0.48</v>
      </c>
      <c r="E38" s="42">
        <v>0</v>
      </c>
      <c r="F38" s="42">
        <f t="shared" si="0"/>
        <v>338.89000000000004</v>
      </c>
    </row>
    <row r="39" spans="1:6" ht="16.5" customHeight="1">
      <c r="A39" s="147" t="s">
        <v>270</v>
      </c>
      <c r="B39" s="146" t="s">
        <v>238</v>
      </c>
      <c r="C39" s="127">
        <v>0</v>
      </c>
      <c r="D39" s="42">
        <v>0</v>
      </c>
      <c r="E39" s="42">
        <v>0</v>
      </c>
      <c r="F39" s="42">
        <f t="shared" si="0"/>
        <v>0</v>
      </c>
    </row>
    <row r="40" spans="1:6" ht="16.5" customHeight="1">
      <c r="A40" s="147" t="s">
        <v>284</v>
      </c>
      <c r="B40" s="115" t="s">
        <v>215</v>
      </c>
      <c r="C40" s="127">
        <v>0</v>
      </c>
      <c r="D40" s="42">
        <v>0</v>
      </c>
      <c r="E40" s="42">
        <v>0</v>
      </c>
      <c r="F40" s="42">
        <f t="shared" si="0"/>
        <v>0</v>
      </c>
    </row>
    <row r="41" spans="1:6" ht="16.5" customHeight="1">
      <c r="A41" s="147" t="s">
        <v>281</v>
      </c>
      <c r="B41" s="115" t="s">
        <v>23</v>
      </c>
      <c r="C41" s="127">
        <v>57599.16</v>
      </c>
      <c r="D41" s="42">
        <v>4149.17</v>
      </c>
      <c r="E41" s="42">
        <v>0</v>
      </c>
      <c r="F41" s="42">
        <f t="shared" si="0"/>
        <v>61748.33</v>
      </c>
    </row>
    <row r="42" spans="1:6" ht="16.5" customHeight="1">
      <c r="A42" s="147" t="s">
        <v>271</v>
      </c>
      <c r="B42" s="115" t="s">
        <v>221</v>
      </c>
      <c r="C42" s="127">
        <v>0</v>
      </c>
      <c r="D42" s="42">
        <v>21749.96</v>
      </c>
      <c r="E42" s="42">
        <v>0</v>
      </c>
      <c r="F42" s="42">
        <f t="shared" si="0"/>
        <v>21749.96</v>
      </c>
    </row>
    <row r="43" spans="1:6" ht="16.5" customHeight="1">
      <c r="A43" s="147" t="s">
        <v>272</v>
      </c>
      <c r="B43" s="115" t="s">
        <v>198</v>
      </c>
      <c r="C43" s="127">
        <v>57609.06</v>
      </c>
      <c r="D43" s="42">
        <v>988.85</v>
      </c>
      <c r="E43" s="42">
        <v>48003</v>
      </c>
      <c r="F43" s="42">
        <f t="shared" si="0"/>
        <v>10594.909999999996</v>
      </c>
    </row>
    <row r="44" spans="1:6" ht="16.5" customHeight="1">
      <c r="A44" s="147" t="s">
        <v>282</v>
      </c>
      <c r="B44" s="115" t="s">
        <v>189</v>
      </c>
      <c r="C44" s="127">
        <v>256316.25</v>
      </c>
      <c r="D44" s="42">
        <v>115.08</v>
      </c>
      <c r="E44" s="42">
        <v>83981.04</v>
      </c>
      <c r="F44" s="42">
        <f t="shared" si="0"/>
        <v>172450.28999999998</v>
      </c>
    </row>
    <row r="45" spans="1:6" ht="16.5" customHeight="1">
      <c r="A45" s="147" t="s">
        <v>313</v>
      </c>
      <c r="B45" s="115" t="s">
        <v>311</v>
      </c>
      <c r="C45" s="127">
        <v>254119.36</v>
      </c>
      <c r="D45" s="42">
        <v>14066.67</v>
      </c>
      <c r="E45" s="42">
        <v>13328.19</v>
      </c>
      <c r="F45" s="42">
        <f t="shared" si="0"/>
        <v>254857.83999999997</v>
      </c>
    </row>
    <row r="46" spans="1:6" ht="16.5" customHeight="1">
      <c r="A46" s="147" t="s">
        <v>314</v>
      </c>
      <c r="B46" s="115" t="s">
        <v>312</v>
      </c>
      <c r="C46" s="127">
        <v>27493.52</v>
      </c>
      <c r="D46" s="42">
        <v>20.47</v>
      </c>
      <c r="E46" s="42">
        <v>22.01</v>
      </c>
      <c r="F46" s="42">
        <f t="shared" si="0"/>
        <v>27491.980000000003</v>
      </c>
    </row>
    <row r="47" spans="1:6" ht="16.5" customHeight="1">
      <c r="A47" s="147" t="s">
        <v>273</v>
      </c>
      <c r="B47" s="115" t="s">
        <v>211</v>
      </c>
      <c r="C47" s="127">
        <v>25880.2</v>
      </c>
      <c r="D47" s="42">
        <v>321.64</v>
      </c>
      <c r="E47" s="42">
        <v>2.33</v>
      </c>
      <c r="F47" s="42">
        <f t="shared" si="0"/>
        <v>26199.51</v>
      </c>
    </row>
    <row r="48" spans="1:6" ht="16.5" customHeight="1">
      <c r="A48" s="147" t="s">
        <v>274</v>
      </c>
      <c r="B48" s="115" t="s">
        <v>214</v>
      </c>
      <c r="C48" s="127">
        <v>46869.94</v>
      </c>
      <c r="D48" s="42">
        <v>35007.02</v>
      </c>
      <c r="E48" s="42">
        <v>23682.4</v>
      </c>
      <c r="F48" s="42">
        <f aca="true" t="shared" si="1" ref="F48:F60">(C48+D48-E48)</f>
        <v>58194.55999999999</v>
      </c>
    </row>
    <row r="49" spans="1:6" ht="16.5" customHeight="1">
      <c r="A49" s="147" t="s">
        <v>275</v>
      </c>
      <c r="B49" s="115" t="s">
        <v>223</v>
      </c>
      <c r="C49" s="127">
        <v>17128.62</v>
      </c>
      <c r="D49" s="11">
        <v>0</v>
      </c>
      <c r="E49" s="11">
        <v>0</v>
      </c>
      <c r="F49" s="42">
        <f t="shared" si="1"/>
        <v>17128.62</v>
      </c>
    </row>
    <row r="50" spans="1:6" ht="16.5" customHeight="1">
      <c r="A50" s="147" t="s">
        <v>276</v>
      </c>
      <c r="B50" s="115" t="s">
        <v>36</v>
      </c>
      <c r="C50" s="127">
        <v>3531.95</v>
      </c>
      <c r="D50" s="11">
        <v>2.93</v>
      </c>
      <c r="E50" s="11">
        <v>0.82</v>
      </c>
      <c r="F50" s="42">
        <f t="shared" si="1"/>
        <v>3534.0599999999995</v>
      </c>
    </row>
    <row r="51" spans="1:6" ht="16.5" customHeight="1">
      <c r="A51" s="147" t="s">
        <v>321</v>
      </c>
      <c r="B51" s="115" t="s">
        <v>322</v>
      </c>
      <c r="C51" s="127">
        <v>4240.38</v>
      </c>
      <c r="D51" s="11">
        <v>1201.27</v>
      </c>
      <c r="E51" s="11">
        <v>970</v>
      </c>
      <c r="F51" s="42">
        <f t="shared" si="1"/>
        <v>4471.65</v>
      </c>
    </row>
    <row r="52" spans="1:6" ht="16.5" customHeight="1">
      <c r="A52" s="147" t="s">
        <v>315</v>
      </c>
      <c r="B52" s="115" t="s">
        <v>317</v>
      </c>
      <c r="C52" s="127">
        <v>159175.32</v>
      </c>
      <c r="D52" s="11">
        <v>117.67</v>
      </c>
      <c r="E52" s="11">
        <v>1580</v>
      </c>
      <c r="F52" s="42">
        <f t="shared" si="1"/>
        <v>157712.99000000002</v>
      </c>
    </row>
    <row r="53" spans="1:6" ht="16.5" customHeight="1">
      <c r="A53" s="147" t="s">
        <v>277</v>
      </c>
      <c r="B53" s="115" t="s">
        <v>245</v>
      </c>
      <c r="C53" s="127">
        <v>23905.62</v>
      </c>
      <c r="D53" s="11">
        <v>1300.45</v>
      </c>
      <c r="E53" s="11">
        <v>4.95</v>
      </c>
      <c r="F53" s="42">
        <f t="shared" si="1"/>
        <v>25201.12</v>
      </c>
    </row>
    <row r="54" spans="1:9" ht="16.5" customHeight="1">
      <c r="A54" s="147" t="s">
        <v>278</v>
      </c>
      <c r="B54" s="115" t="s">
        <v>25</v>
      </c>
      <c r="C54" s="127">
        <v>22549.72</v>
      </c>
      <c r="D54" s="11">
        <v>160356.02</v>
      </c>
      <c r="E54" s="11">
        <v>117885.86</v>
      </c>
      <c r="F54" s="42">
        <f t="shared" si="1"/>
        <v>65019.87999999999</v>
      </c>
      <c r="H54" s="164"/>
      <c r="I54" s="17"/>
    </row>
    <row r="55" spans="1:6" ht="16.5" customHeight="1">
      <c r="A55" s="147" t="s">
        <v>316</v>
      </c>
      <c r="B55" s="115" t="s">
        <v>318</v>
      </c>
      <c r="C55" s="127">
        <v>54590.29</v>
      </c>
      <c r="D55" s="11">
        <v>40.38</v>
      </c>
      <c r="E55" s="11">
        <v>0</v>
      </c>
      <c r="F55" s="42">
        <f t="shared" si="1"/>
        <v>54630.67</v>
      </c>
    </row>
    <row r="56" spans="1:6" ht="16.5" customHeight="1">
      <c r="A56" s="147" t="s">
        <v>286</v>
      </c>
      <c r="B56" s="115" t="s">
        <v>287</v>
      </c>
      <c r="C56" s="127">
        <v>0</v>
      </c>
      <c r="D56" s="11">
        <v>11000</v>
      </c>
      <c r="E56" s="11">
        <v>6000</v>
      </c>
      <c r="F56" s="42">
        <f t="shared" si="1"/>
        <v>5000</v>
      </c>
    </row>
    <row r="57" spans="1:6" ht="16.5" customHeight="1">
      <c r="A57" s="147" t="s">
        <v>320</v>
      </c>
      <c r="B57" s="91" t="s">
        <v>319</v>
      </c>
      <c r="C57" s="127">
        <v>274243.31</v>
      </c>
      <c r="D57" s="11">
        <v>29204.56</v>
      </c>
      <c r="E57" s="11">
        <v>23814.06</v>
      </c>
      <c r="F57" s="42">
        <f t="shared" si="1"/>
        <v>279633.81</v>
      </c>
    </row>
    <row r="58" spans="1:6" ht="16.5" customHeight="1">
      <c r="A58" s="147" t="s">
        <v>324</v>
      </c>
      <c r="B58" s="91" t="s">
        <v>326</v>
      </c>
      <c r="C58" s="127">
        <v>163.08</v>
      </c>
      <c r="D58" s="11">
        <v>0.12</v>
      </c>
      <c r="E58" s="11">
        <v>0</v>
      </c>
      <c r="F58" s="42">
        <f t="shared" si="1"/>
        <v>163.20000000000002</v>
      </c>
    </row>
    <row r="59" spans="1:6" ht="16.5" customHeight="1">
      <c r="A59" s="147" t="s">
        <v>285</v>
      </c>
      <c r="B59" s="115" t="s">
        <v>300</v>
      </c>
      <c r="C59" s="127">
        <v>1</v>
      </c>
      <c r="D59" s="11">
        <v>0</v>
      </c>
      <c r="E59" s="11">
        <v>0</v>
      </c>
      <c r="F59" s="42">
        <f t="shared" si="1"/>
        <v>1</v>
      </c>
    </row>
    <row r="60" spans="1:6" ht="16.5" customHeight="1">
      <c r="A60" s="157">
        <v>111</v>
      </c>
      <c r="B60" s="115" t="s">
        <v>229</v>
      </c>
      <c r="C60" s="127">
        <v>0</v>
      </c>
      <c r="D60" s="11">
        <v>0</v>
      </c>
      <c r="E60" s="11">
        <v>0</v>
      </c>
      <c r="F60" s="42">
        <f t="shared" si="1"/>
        <v>0</v>
      </c>
    </row>
    <row r="61" spans="2:6" ht="4.5" customHeight="1">
      <c r="B61" s="91"/>
      <c r="C61" s="127"/>
      <c r="D61" s="11"/>
      <c r="E61" s="11"/>
      <c r="F61" s="11"/>
    </row>
    <row r="62" spans="2:6" ht="16.5" customHeight="1" thickBot="1">
      <c r="B62" s="7" t="s">
        <v>5</v>
      </c>
      <c r="C62" s="122">
        <f>SUM(C9:C61)</f>
        <v>30280577.369999994</v>
      </c>
      <c r="D62" s="122">
        <f>SUM(D9:D61)</f>
        <v>10640940.5</v>
      </c>
      <c r="E62" s="122">
        <f>SUM(E9:E61)</f>
        <v>7200014.650000001</v>
      </c>
      <c r="F62" s="122">
        <f>SUM(F9:F60)</f>
        <v>33721503.22</v>
      </c>
    </row>
    <row r="63" spans="2:6" ht="16.5" customHeight="1">
      <c r="B63" s="91"/>
      <c r="C63" s="128"/>
      <c r="D63" s="12"/>
      <c r="E63" s="12"/>
      <c r="F63" s="12"/>
    </row>
    <row r="64" ht="16.5" customHeight="1">
      <c r="F64" s="13">
        <f>'NOV 18 CASH'!J70</f>
        <v>33721503.21999999</v>
      </c>
    </row>
    <row r="65" ht="16.5" customHeight="1">
      <c r="F65" s="3">
        <f>F62-F64</f>
        <v>0</v>
      </c>
    </row>
    <row r="66" ht="16.5" customHeight="1"/>
    <row r="67" ht="16.5" customHeight="1"/>
    <row r="68" ht="16.5" customHeight="1"/>
    <row r="69" ht="16.5" customHeight="1">
      <c r="C69" s="129"/>
    </row>
    <row r="70" ht="16.5" customHeight="1">
      <c r="C70" s="129"/>
    </row>
    <row r="71" ht="16.5" customHeight="1">
      <c r="F71" s="17"/>
    </row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</sheetData>
  <sheetProtection/>
  <mergeCells count="3">
    <mergeCell ref="A1:F1"/>
    <mergeCell ref="A2:F2"/>
    <mergeCell ref="A3:F3"/>
  </mergeCells>
  <printOptions horizontalCentered="1"/>
  <pageMargins left="0.5" right="0.5" top="0.25" bottom="0.25" header="0.5" footer="0"/>
  <pageSetup fitToHeight="1" fitToWidth="1" horizontalDpi="300" verticalDpi="300" orientation="portrait" scale="77" r:id="rId1"/>
  <headerFooter alignWithMargins="0">
    <oddFooter>&amp;L&amp;4&amp;F;&amp;A;&amp;D;&amp;T;PA&amp;C&amp;9Page 3 of 8&amp;10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J182"/>
  <sheetViews>
    <sheetView view="pageBreakPreview" zoomScale="150" zoomScaleSheetLayoutView="150" zoomScalePageLayoutView="0" workbookViewId="0" topLeftCell="A1">
      <pane xSplit="2" ySplit="7" topLeftCell="C45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53" sqref="D53"/>
    </sheetView>
  </sheetViews>
  <sheetFormatPr defaultColWidth="9.140625" defaultRowHeight="12.75"/>
  <cols>
    <col min="1" max="1" width="6.421875" style="0" customWidth="1"/>
    <col min="2" max="2" width="33.421875" style="0" customWidth="1"/>
    <col min="3" max="4" width="10.28125" style="0" customWidth="1"/>
    <col min="5" max="5" width="13.7109375" style="0" customWidth="1"/>
    <col min="6" max="6" width="0.9921875" style="0" customWidth="1"/>
    <col min="7" max="7" width="15.00390625" style="0" customWidth="1"/>
    <col min="8" max="8" width="1.1484375" style="0" customWidth="1"/>
    <col min="9" max="9" width="11.8515625" style="0" customWidth="1"/>
  </cols>
  <sheetData>
    <row r="1" spans="1:9" ht="15.75">
      <c r="A1" s="170" t="s">
        <v>0</v>
      </c>
      <c r="B1" s="170"/>
      <c r="C1" s="170"/>
      <c r="D1" s="170"/>
      <c r="E1" s="170"/>
      <c r="F1" s="170"/>
      <c r="G1" s="170"/>
      <c r="H1" s="170"/>
      <c r="I1" s="170"/>
    </row>
    <row r="2" spans="1:9" ht="15.75">
      <c r="A2" s="170" t="s">
        <v>42</v>
      </c>
      <c r="B2" s="170"/>
      <c r="C2" s="170"/>
      <c r="D2" s="170"/>
      <c r="E2" s="170"/>
      <c r="F2" s="170"/>
      <c r="G2" s="170"/>
      <c r="H2" s="170"/>
      <c r="I2" s="170"/>
    </row>
    <row r="3" spans="1:9" ht="15.75">
      <c r="A3" s="170" t="s">
        <v>339</v>
      </c>
      <c r="B3" s="170"/>
      <c r="C3" s="170"/>
      <c r="D3" s="170"/>
      <c r="E3" s="170"/>
      <c r="F3" s="170"/>
      <c r="G3" s="170"/>
      <c r="H3" s="170"/>
      <c r="I3" s="170"/>
    </row>
    <row r="4" spans="1:9" ht="15.75">
      <c r="A4" s="170" t="s">
        <v>331</v>
      </c>
      <c r="B4" s="170"/>
      <c r="C4" s="170"/>
      <c r="D4" s="170"/>
      <c r="E4" s="170"/>
      <c r="F4" s="170"/>
      <c r="G4" s="170"/>
      <c r="H4" s="170"/>
      <c r="I4" s="170"/>
    </row>
    <row r="5" ht="13.5" customHeight="1">
      <c r="A5" s="109"/>
    </row>
    <row r="6" spans="1:9" ht="12.75">
      <c r="A6" s="25" t="s">
        <v>43</v>
      </c>
      <c r="B6" s="25"/>
      <c r="C6" s="16" t="s">
        <v>44</v>
      </c>
      <c r="D6" s="112" t="s">
        <v>199</v>
      </c>
      <c r="E6" s="112" t="s">
        <v>45</v>
      </c>
      <c r="F6" s="16"/>
      <c r="G6" s="16" t="s">
        <v>46</v>
      </c>
      <c r="H6" s="16"/>
      <c r="I6" s="16" t="s">
        <v>47</v>
      </c>
    </row>
    <row r="7" spans="1:9" ht="12.75">
      <c r="A7" s="25" t="s">
        <v>6</v>
      </c>
      <c r="B7" s="25" t="s">
        <v>48</v>
      </c>
      <c r="C7" s="16" t="s">
        <v>49</v>
      </c>
      <c r="D7" s="112" t="s">
        <v>49</v>
      </c>
      <c r="E7" s="147" t="s">
        <v>340</v>
      </c>
      <c r="F7" s="16"/>
      <c r="G7" s="16" t="s">
        <v>49</v>
      </c>
      <c r="H7" s="16"/>
      <c r="I7" s="16" t="s">
        <v>50</v>
      </c>
    </row>
    <row r="8" spans="1:9" ht="5.25" customHeight="1">
      <c r="A8" s="4"/>
      <c r="B8" s="4"/>
      <c r="C8" s="4"/>
      <c r="D8" s="113"/>
      <c r="E8" s="113"/>
      <c r="F8" s="4"/>
      <c r="G8" s="4"/>
      <c r="H8" s="4"/>
      <c r="I8" s="4"/>
    </row>
    <row r="9" spans="1:9" ht="15" customHeight="1">
      <c r="A9" s="2" t="s">
        <v>51</v>
      </c>
      <c r="B9" t="s">
        <v>52</v>
      </c>
      <c r="C9" s="73">
        <v>450546</v>
      </c>
      <c r="D9" s="114">
        <v>450546</v>
      </c>
      <c r="E9" s="14">
        <v>72195.4</v>
      </c>
      <c r="G9" s="14">
        <f>SUM(D9-E9)</f>
        <v>378350.6</v>
      </c>
      <c r="I9" s="6">
        <f>SUM(E9/D9)</f>
        <v>0.1602397979340622</v>
      </c>
    </row>
    <row r="10" spans="1:9" ht="15" customHeight="1">
      <c r="A10" s="2" t="s">
        <v>53</v>
      </c>
      <c r="B10" t="s">
        <v>54</v>
      </c>
      <c r="C10" s="73">
        <v>340462</v>
      </c>
      <c r="D10" s="114">
        <v>340462</v>
      </c>
      <c r="E10" s="14">
        <v>49931.96</v>
      </c>
      <c r="G10" s="14">
        <f aca="true" t="shared" si="0" ref="G10:G59">SUM(D10-E10)</f>
        <v>290530.04</v>
      </c>
      <c r="I10" s="6">
        <f aca="true" t="shared" si="1" ref="I10:I57">SUM(E10/D10)</f>
        <v>0.14665942160946008</v>
      </c>
    </row>
    <row r="11" spans="1:9" ht="15" customHeight="1">
      <c r="A11" s="2">
        <v>405</v>
      </c>
      <c r="B11" t="s">
        <v>236</v>
      </c>
      <c r="C11" s="73">
        <v>50244</v>
      </c>
      <c r="D11" s="114">
        <v>50244</v>
      </c>
      <c r="E11" s="14">
        <v>7113.33</v>
      </c>
      <c r="G11" s="14">
        <f t="shared" si="0"/>
        <v>43130.67</v>
      </c>
      <c r="I11" s="6">
        <f t="shared" si="1"/>
        <v>0.1415757105326009</v>
      </c>
    </row>
    <row r="12" spans="1:9" ht="15" customHeight="1">
      <c r="A12" s="2" t="s">
        <v>55</v>
      </c>
      <c r="B12" t="s">
        <v>56</v>
      </c>
      <c r="C12" s="73">
        <v>101572</v>
      </c>
      <c r="D12" s="114">
        <v>101572</v>
      </c>
      <c r="E12" s="14">
        <v>13528.23</v>
      </c>
      <c r="G12" s="14">
        <f>SUM(D12-E12)</f>
        <v>88043.77</v>
      </c>
      <c r="I12" s="6">
        <f>SUM(E12/D12)</f>
        <v>0.1331885755916985</v>
      </c>
    </row>
    <row r="13" spans="1:9" ht="15" customHeight="1">
      <c r="A13" s="2">
        <v>407</v>
      </c>
      <c r="B13" t="s">
        <v>237</v>
      </c>
      <c r="C13" s="73">
        <v>19641</v>
      </c>
      <c r="D13" s="114">
        <v>19641</v>
      </c>
      <c r="E13" s="14">
        <v>5438.27</v>
      </c>
      <c r="G13" s="14">
        <f>SUM(D13-E13)</f>
        <v>14202.73</v>
      </c>
      <c r="I13" s="6">
        <f>SUM(E13/D13)</f>
        <v>0.27688355990020874</v>
      </c>
    </row>
    <row r="14" spans="1:9" ht="15" customHeight="1">
      <c r="A14" s="2" t="s">
        <v>57</v>
      </c>
      <c r="B14" t="s">
        <v>58</v>
      </c>
      <c r="C14" s="73">
        <v>580065</v>
      </c>
      <c r="D14" s="114">
        <v>577883</v>
      </c>
      <c r="E14" s="14">
        <v>206370.92</v>
      </c>
      <c r="G14" s="14">
        <f>SUM(D14-E14)</f>
        <v>371512.07999999996</v>
      </c>
      <c r="I14" s="6">
        <f t="shared" si="1"/>
        <v>0.35711540225270516</v>
      </c>
    </row>
    <row r="15" spans="1:9" s="76" customFormat="1" ht="15" customHeight="1">
      <c r="A15" s="80" t="s">
        <v>59</v>
      </c>
      <c r="B15" s="76" t="s">
        <v>60</v>
      </c>
      <c r="C15" s="73">
        <v>63046</v>
      </c>
      <c r="D15" s="119">
        <v>63046</v>
      </c>
      <c r="E15" s="120">
        <v>7618.5</v>
      </c>
      <c r="G15" s="120">
        <f t="shared" si="0"/>
        <v>55427.5</v>
      </c>
      <c r="I15" s="121">
        <f t="shared" si="1"/>
        <v>0.12084033880024109</v>
      </c>
    </row>
    <row r="16" spans="1:9" ht="15" customHeight="1">
      <c r="A16" s="2">
        <v>427</v>
      </c>
      <c r="B16" t="s">
        <v>228</v>
      </c>
      <c r="C16" s="73">
        <v>119871</v>
      </c>
      <c r="D16" s="114">
        <v>119871</v>
      </c>
      <c r="E16" s="14">
        <v>17953.45</v>
      </c>
      <c r="G16" s="14">
        <f>SUM(D16-E16)</f>
        <v>101917.55</v>
      </c>
      <c r="I16" s="6">
        <f>SUM(E16/D16)</f>
        <v>0.14977308940444312</v>
      </c>
    </row>
    <row r="17" spans="1:9" ht="15" customHeight="1">
      <c r="A17" s="2">
        <v>428</v>
      </c>
      <c r="B17" t="s">
        <v>216</v>
      </c>
      <c r="C17" s="73">
        <v>201407</v>
      </c>
      <c r="D17" s="114">
        <v>204539</v>
      </c>
      <c r="E17" s="14">
        <v>25141.4</v>
      </c>
      <c r="G17" s="14">
        <f t="shared" si="0"/>
        <v>179397.6</v>
      </c>
      <c r="I17" s="6">
        <f t="shared" si="1"/>
        <v>0.12291738983763488</v>
      </c>
    </row>
    <row r="18" spans="1:9" s="76" customFormat="1" ht="15" customHeight="1">
      <c r="A18" s="80" t="s">
        <v>61</v>
      </c>
      <c r="B18" s="76" t="s">
        <v>62</v>
      </c>
      <c r="C18" s="73">
        <v>1579679</v>
      </c>
      <c r="D18" s="119">
        <v>1579679</v>
      </c>
      <c r="E18" s="120">
        <v>113869.47</v>
      </c>
      <c r="G18" s="120">
        <f t="shared" si="0"/>
        <v>1465809.53</v>
      </c>
      <c r="I18" s="121">
        <f t="shared" si="1"/>
        <v>0.07208392970977015</v>
      </c>
    </row>
    <row r="19" spans="1:9" ht="15" customHeight="1">
      <c r="A19" s="2" t="s">
        <v>63</v>
      </c>
      <c r="B19" t="s">
        <v>64</v>
      </c>
      <c r="C19" s="73">
        <v>346362</v>
      </c>
      <c r="D19" s="114">
        <v>346362</v>
      </c>
      <c r="E19" s="14">
        <v>51688.35</v>
      </c>
      <c r="G19" s="14">
        <f t="shared" si="0"/>
        <v>294673.65</v>
      </c>
      <c r="I19" s="6">
        <f t="shared" si="1"/>
        <v>0.1492321617267483</v>
      </c>
    </row>
    <row r="20" spans="1:9" ht="15" customHeight="1">
      <c r="A20" s="2" t="s">
        <v>65</v>
      </c>
      <c r="B20" t="s">
        <v>70</v>
      </c>
      <c r="C20" s="73">
        <v>136533</v>
      </c>
      <c r="D20" s="114">
        <v>136533</v>
      </c>
      <c r="E20" s="14">
        <v>21772.73</v>
      </c>
      <c r="G20" s="14">
        <f t="shared" si="0"/>
        <v>114760.27</v>
      </c>
      <c r="I20" s="6">
        <f t="shared" si="1"/>
        <v>0.15946862663238923</v>
      </c>
    </row>
    <row r="21" spans="1:9" ht="15" customHeight="1">
      <c r="A21" s="2" t="s">
        <v>67</v>
      </c>
      <c r="B21" t="s">
        <v>66</v>
      </c>
      <c r="C21" s="73">
        <v>108927</v>
      </c>
      <c r="D21" s="114">
        <v>108927</v>
      </c>
      <c r="E21" s="14">
        <v>16995.57</v>
      </c>
      <c r="G21" s="14">
        <f t="shared" si="0"/>
        <v>91931.43</v>
      </c>
      <c r="I21" s="6">
        <f t="shared" si="1"/>
        <v>0.15602715580159188</v>
      </c>
    </row>
    <row r="22" spans="1:9" ht="15" customHeight="1">
      <c r="A22" s="2" t="s">
        <v>69</v>
      </c>
      <c r="B22" t="s">
        <v>68</v>
      </c>
      <c r="C22" s="73">
        <v>109449</v>
      </c>
      <c r="D22" s="114">
        <v>109449</v>
      </c>
      <c r="E22" s="14">
        <v>15540.42</v>
      </c>
      <c r="G22" s="14">
        <f t="shared" si="0"/>
        <v>93908.58</v>
      </c>
      <c r="I22" s="6">
        <f t="shared" si="1"/>
        <v>0.14198777512814187</v>
      </c>
    </row>
    <row r="23" spans="1:9" ht="15" customHeight="1">
      <c r="A23" s="2" t="s">
        <v>71</v>
      </c>
      <c r="B23" t="s">
        <v>72</v>
      </c>
      <c r="C23" s="73">
        <v>113682</v>
      </c>
      <c r="D23" s="114">
        <v>113682</v>
      </c>
      <c r="E23" s="14">
        <v>17408.54</v>
      </c>
      <c r="G23" s="14">
        <f t="shared" si="0"/>
        <v>96273.45999999999</v>
      </c>
      <c r="I23" s="6">
        <f t="shared" si="1"/>
        <v>0.15313365352474448</v>
      </c>
    </row>
    <row r="24" spans="1:9" ht="15" customHeight="1">
      <c r="A24" s="2" t="s">
        <v>73</v>
      </c>
      <c r="B24" t="s">
        <v>74</v>
      </c>
      <c r="C24" s="73">
        <v>270259</v>
      </c>
      <c r="D24" s="114">
        <v>270259</v>
      </c>
      <c r="E24" s="14">
        <v>39484.39</v>
      </c>
      <c r="G24" s="14">
        <f>SUM(D24-E24)</f>
        <v>230774.61</v>
      </c>
      <c r="I24" s="6">
        <f t="shared" si="1"/>
        <v>0.14609833530058203</v>
      </c>
    </row>
    <row r="25" spans="1:9" ht="15" customHeight="1">
      <c r="A25" s="2">
        <v>477</v>
      </c>
      <c r="B25" s="144" t="s">
        <v>231</v>
      </c>
      <c r="C25" s="73">
        <v>71290</v>
      </c>
      <c r="D25" s="114">
        <v>71290</v>
      </c>
      <c r="E25" s="14">
        <v>12429.42</v>
      </c>
      <c r="G25" s="14">
        <f>SUM(D25-E25)</f>
        <v>58860.58</v>
      </c>
      <c r="I25" s="6">
        <f>SUM(E25/D25)</f>
        <v>0.17435011923130875</v>
      </c>
    </row>
    <row r="26" spans="1:9" ht="15" customHeight="1">
      <c r="A26" s="2" t="s">
        <v>75</v>
      </c>
      <c r="B26" t="s">
        <v>76</v>
      </c>
      <c r="C26" s="73">
        <v>146168</v>
      </c>
      <c r="D26" s="114">
        <v>146168</v>
      </c>
      <c r="E26" s="14">
        <v>30956.53</v>
      </c>
      <c r="G26" s="14">
        <f t="shared" si="0"/>
        <v>115211.47</v>
      </c>
      <c r="I26" s="6">
        <f t="shared" si="1"/>
        <v>0.2117873269114991</v>
      </c>
    </row>
    <row r="27" spans="1:9" s="76" customFormat="1" ht="15" customHeight="1">
      <c r="A27" s="80" t="s">
        <v>77</v>
      </c>
      <c r="B27" s="76" t="s">
        <v>78</v>
      </c>
      <c r="C27" s="73">
        <v>425625</v>
      </c>
      <c r="D27" s="119">
        <v>425625</v>
      </c>
      <c r="E27" s="120">
        <v>66164.45</v>
      </c>
      <c r="G27" s="120">
        <f t="shared" si="0"/>
        <v>359460.55</v>
      </c>
      <c r="I27" s="121">
        <f t="shared" si="1"/>
        <v>0.1554524522760646</v>
      </c>
    </row>
    <row r="28" spans="1:9" ht="15" customHeight="1">
      <c r="A28" s="2">
        <v>497</v>
      </c>
      <c r="B28" t="s">
        <v>191</v>
      </c>
      <c r="C28" s="73">
        <v>210999</v>
      </c>
      <c r="D28" s="114">
        <v>210999</v>
      </c>
      <c r="E28" s="14">
        <v>30560.11</v>
      </c>
      <c r="G28" s="14">
        <f t="shared" si="0"/>
        <v>180438.89</v>
      </c>
      <c r="I28" s="6">
        <f t="shared" si="1"/>
        <v>0.1448353309731326</v>
      </c>
    </row>
    <row r="29" spans="1:9" ht="15" customHeight="1">
      <c r="A29" s="2" t="s">
        <v>79</v>
      </c>
      <c r="B29" t="s">
        <v>80</v>
      </c>
      <c r="C29" s="73">
        <v>0</v>
      </c>
      <c r="D29" s="114">
        <v>0</v>
      </c>
      <c r="E29" s="14">
        <v>0</v>
      </c>
      <c r="G29" s="14">
        <f t="shared" si="0"/>
        <v>0</v>
      </c>
      <c r="I29" s="6">
        <v>0</v>
      </c>
    </row>
    <row r="30" spans="1:9" ht="15" customHeight="1">
      <c r="A30" s="2" t="s">
        <v>81</v>
      </c>
      <c r="B30" t="s">
        <v>82</v>
      </c>
      <c r="C30" s="73">
        <v>229774</v>
      </c>
      <c r="D30" s="114">
        <v>229774</v>
      </c>
      <c r="E30" s="14">
        <v>42205.55</v>
      </c>
      <c r="G30" s="14">
        <f t="shared" si="0"/>
        <v>187568.45</v>
      </c>
      <c r="I30" s="6">
        <f t="shared" si="1"/>
        <v>0.18368287969918268</v>
      </c>
    </row>
    <row r="31" spans="1:9" ht="15" customHeight="1">
      <c r="A31" s="2" t="s">
        <v>83</v>
      </c>
      <c r="B31" t="s">
        <v>217</v>
      </c>
      <c r="C31" s="73">
        <v>230763</v>
      </c>
      <c r="D31" s="114">
        <v>230763</v>
      </c>
      <c r="E31" s="14">
        <v>53783.43</v>
      </c>
      <c r="G31" s="14">
        <f t="shared" si="0"/>
        <v>176979.57</v>
      </c>
      <c r="I31" s="6">
        <f t="shared" si="1"/>
        <v>0.23306782283121644</v>
      </c>
    </row>
    <row r="32" spans="1:9" s="76" customFormat="1" ht="15" customHeight="1">
      <c r="A32" s="80" t="s">
        <v>84</v>
      </c>
      <c r="B32" s="76" t="s">
        <v>85</v>
      </c>
      <c r="C32" s="73">
        <v>100697</v>
      </c>
      <c r="D32" s="119">
        <v>100697</v>
      </c>
      <c r="E32" s="120">
        <v>6292.94</v>
      </c>
      <c r="G32" s="120">
        <f t="shared" si="0"/>
        <v>94404.06</v>
      </c>
      <c r="I32" s="121">
        <f t="shared" si="1"/>
        <v>0.062493818087927144</v>
      </c>
    </row>
    <row r="33" spans="1:9" ht="15" customHeight="1">
      <c r="A33" s="2" t="s">
        <v>86</v>
      </c>
      <c r="B33" t="s">
        <v>327</v>
      </c>
      <c r="C33" s="73">
        <v>4500</v>
      </c>
      <c r="D33" s="114">
        <v>4500</v>
      </c>
      <c r="E33" s="14">
        <v>197.7</v>
      </c>
      <c r="G33" s="14">
        <f t="shared" si="0"/>
        <v>4302.3</v>
      </c>
      <c r="I33" s="6">
        <f t="shared" si="1"/>
        <v>0.04393333333333333</v>
      </c>
    </row>
    <row r="34" spans="1:9" ht="15" customHeight="1">
      <c r="A34" s="2" t="s">
        <v>87</v>
      </c>
      <c r="B34" t="s">
        <v>200</v>
      </c>
      <c r="C34" s="73">
        <v>24000</v>
      </c>
      <c r="D34" s="114">
        <v>24000</v>
      </c>
      <c r="E34" s="14">
        <v>3129.75</v>
      </c>
      <c r="G34" s="14">
        <f t="shared" si="0"/>
        <v>20870.25</v>
      </c>
      <c r="I34" s="6">
        <f t="shared" si="1"/>
        <v>0.13040625</v>
      </c>
    </row>
    <row r="35" spans="1:9" ht="15" customHeight="1">
      <c r="A35" s="2">
        <v>513</v>
      </c>
      <c r="B35" s="76" t="s">
        <v>239</v>
      </c>
      <c r="C35" s="73">
        <v>292448</v>
      </c>
      <c r="D35" s="114">
        <v>291322.25</v>
      </c>
      <c r="E35" s="14">
        <v>45900.21</v>
      </c>
      <c r="G35" s="14">
        <f t="shared" si="0"/>
        <v>245422.04</v>
      </c>
      <c r="I35" s="6">
        <f t="shared" si="1"/>
        <v>0.1575582023000303</v>
      </c>
    </row>
    <row r="36" spans="1:9" ht="15" customHeight="1">
      <c r="A36" s="2" t="s">
        <v>88</v>
      </c>
      <c r="B36" t="s">
        <v>89</v>
      </c>
      <c r="C36" s="73">
        <v>39000</v>
      </c>
      <c r="D36" s="114">
        <v>39000</v>
      </c>
      <c r="E36" s="14">
        <v>601.03</v>
      </c>
      <c r="G36" s="14">
        <f t="shared" si="0"/>
        <v>38398.97</v>
      </c>
      <c r="I36" s="6">
        <f t="shared" si="1"/>
        <v>0.01541102564102564</v>
      </c>
    </row>
    <row r="37" spans="1:9" s="76" customFormat="1" ht="15" customHeight="1">
      <c r="A37" s="80">
        <v>515</v>
      </c>
      <c r="B37" s="76" t="s">
        <v>201</v>
      </c>
      <c r="C37" s="73">
        <v>14800</v>
      </c>
      <c r="D37" s="119">
        <v>14800</v>
      </c>
      <c r="E37" s="120">
        <v>1187.12</v>
      </c>
      <c r="G37" s="120">
        <f t="shared" si="0"/>
        <v>13612.880000000001</v>
      </c>
      <c r="I37" s="121">
        <f t="shared" si="1"/>
        <v>0.0802108108108108</v>
      </c>
    </row>
    <row r="38" spans="1:9" ht="15" customHeight="1">
      <c r="A38" s="2">
        <v>516</v>
      </c>
      <c r="B38" t="s">
        <v>187</v>
      </c>
      <c r="C38" s="73">
        <v>6300</v>
      </c>
      <c r="D38" s="114">
        <v>6300</v>
      </c>
      <c r="E38" s="14">
        <v>483.84</v>
      </c>
      <c r="G38" s="14">
        <f t="shared" si="0"/>
        <v>5816.16</v>
      </c>
      <c r="I38" s="6">
        <f t="shared" si="1"/>
        <v>0.0768</v>
      </c>
    </row>
    <row r="39" spans="1:9" ht="15" customHeight="1">
      <c r="A39" s="2">
        <v>517</v>
      </c>
      <c r="B39" t="s">
        <v>328</v>
      </c>
      <c r="C39" s="73">
        <v>4000</v>
      </c>
      <c r="D39" s="114">
        <v>4000</v>
      </c>
      <c r="E39" s="14">
        <v>347.15</v>
      </c>
      <c r="G39" s="14">
        <f t="shared" si="0"/>
        <v>3652.85</v>
      </c>
      <c r="I39" s="6">
        <f t="shared" si="1"/>
        <v>0.08678749999999999</v>
      </c>
    </row>
    <row r="40" spans="1:9" ht="15" customHeight="1">
      <c r="A40" s="2">
        <v>530</v>
      </c>
      <c r="B40" t="s">
        <v>298</v>
      </c>
      <c r="C40" s="73">
        <v>50000</v>
      </c>
      <c r="D40" s="114">
        <v>51125.75</v>
      </c>
      <c r="E40" s="14">
        <v>684.53</v>
      </c>
      <c r="G40" s="14">
        <f t="shared" si="0"/>
        <v>50441.22</v>
      </c>
      <c r="I40" s="6">
        <v>0</v>
      </c>
    </row>
    <row r="41" spans="1:9" ht="15" customHeight="1">
      <c r="A41" s="2" t="s">
        <v>90</v>
      </c>
      <c r="B41" t="s">
        <v>91</v>
      </c>
      <c r="C41" s="73">
        <v>21115</v>
      </c>
      <c r="D41" s="114">
        <v>21115</v>
      </c>
      <c r="E41" s="14">
        <v>3564.11</v>
      </c>
      <c r="G41" s="14">
        <f t="shared" si="0"/>
        <v>17550.89</v>
      </c>
      <c r="I41" s="6">
        <f t="shared" si="1"/>
        <v>0.16879516931091643</v>
      </c>
    </row>
    <row r="42" spans="1:9" ht="15" customHeight="1">
      <c r="A42" s="2" t="s">
        <v>92</v>
      </c>
      <c r="B42" t="s">
        <v>93</v>
      </c>
      <c r="C42" s="73">
        <v>21061</v>
      </c>
      <c r="D42" s="114">
        <v>21061</v>
      </c>
      <c r="E42" s="14">
        <v>3784.56</v>
      </c>
      <c r="G42" s="14">
        <f t="shared" si="0"/>
        <v>17276.44</v>
      </c>
      <c r="I42" s="6">
        <f t="shared" si="1"/>
        <v>0.17969517116946013</v>
      </c>
    </row>
    <row r="43" spans="1:9" ht="15" customHeight="1">
      <c r="A43" s="2" t="s">
        <v>94</v>
      </c>
      <c r="B43" t="s">
        <v>204</v>
      </c>
      <c r="C43" s="73">
        <v>21055</v>
      </c>
      <c r="D43" s="114">
        <v>21055</v>
      </c>
      <c r="E43" s="14">
        <v>3478.53</v>
      </c>
      <c r="G43" s="14">
        <f t="shared" si="0"/>
        <v>17576.47</v>
      </c>
      <c r="I43" s="6">
        <f t="shared" si="1"/>
        <v>0.16521158869627167</v>
      </c>
    </row>
    <row r="44" spans="1:9" ht="15" customHeight="1">
      <c r="A44" s="2" t="s">
        <v>95</v>
      </c>
      <c r="B44" t="s">
        <v>96</v>
      </c>
      <c r="C44" s="73">
        <v>21100</v>
      </c>
      <c r="D44" s="114">
        <v>21100</v>
      </c>
      <c r="E44" s="14">
        <v>2208.13</v>
      </c>
      <c r="G44" s="14">
        <f t="shared" si="0"/>
        <v>18891.87</v>
      </c>
      <c r="I44" s="6">
        <f t="shared" si="1"/>
        <v>0.10465071090047394</v>
      </c>
    </row>
    <row r="45" spans="1:9" ht="15" customHeight="1">
      <c r="A45" s="2" t="s">
        <v>97</v>
      </c>
      <c r="B45" t="s">
        <v>98</v>
      </c>
      <c r="C45" s="73">
        <v>32010</v>
      </c>
      <c r="D45" s="114">
        <v>32010</v>
      </c>
      <c r="E45" s="14">
        <v>5016.11</v>
      </c>
      <c r="G45" s="14">
        <f t="shared" si="0"/>
        <v>26993.89</v>
      </c>
      <c r="I45" s="6">
        <f t="shared" si="1"/>
        <v>0.15670446735395188</v>
      </c>
    </row>
    <row r="46" spans="1:9" ht="15" customHeight="1">
      <c r="A46" s="2" t="s">
        <v>99</v>
      </c>
      <c r="B46" t="s">
        <v>100</v>
      </c>
      <c r="C46" s="73">
        <v>1943949</v>
      </c>
      <c r="D46" s="114">
        <v>1957754.68</v>
      </c>
      <c r="E46" s="14">
        <v>295274.04</v>
      </c>
      <c r="G46" s="14">
        <f t="shared" si="0"/>
        <v>1662480.64</v>
      </c>
      <c r="I46" s="6">
        <f t="shared" si="1"/>
        <v>0.15082279869712786</v>
      </c>
    </row>
    <row r="47" spans="1:9" ht="15" customHeight="1">
      <c r="A47" s="2" t="s">
        <v>101</v>
      </c>
      <c r="B47" t="s">
        <v>102</v>
      </c>
      <c r="C47" s="73">
        <v>1947658</v>
      </c>
      <c r="D47" s="114">
        <v>1947658</v>
      </c>
      <c r="E47" s="14">
        <v>239801.33</v>
      </c>
      <c r="G47" s="14">
        <f t="shared" si="0"/>
        <v>1707856.67</v>
      </c>
      <c r="I47" s="6">
        <f t="shared" si="1"/>
        <v>0.12312291480331762</v>
      </c>
    </row>
    <row r="48" spans="1:9" ht="15" customHeight="1">
      <c r="A48" s="2" t="s">
        <v>103</v>
      </c>
      <c r="B48" t="s">
        <v>104</v>
      </c>
      <c r="C48" s="73">
        <v>39561</v>
      </c>
      <c r="D48" s="114">
        <v>39561</v>
      </c>
      <c r="E48" s="14">
        <v>5894.36</v>
      </c>
      <c r="G48" s="14">
        <f t="shared" si="0"/>
        <v>33666.64</v>
      </c>
      <c r="I48" s="6">
        <f t="shared" si="1"/>
        <v>0.14899421147089303</v>
      </c>
    </row>
    <row r="49" spans="1:9" ht="15" customHeight="1">
      <c r="A49" s="2" t="s">
        <v>105</v>
      </c>
      <c r="B49" t="s">
        <v>205</v>
      </c>
      <c r="C49" s="73">
        <v>8800</v>
      </c>
      <c r="D49" s="114">
        <v>11000</v>
      </c>
      <c r="E49" s="14">
        <v>1412.13</v>
      </c>
      <c r="G49" s="14">
        <f t="shared" si="0"/>
        <v>9587.869999999999</v>
      </c>
      <c r="I49" s="6">
        <f t="shared" si="1"/>
        <v>0.12837545454545454</v>
      </c>
    </row>
    <row r="50" spans="1:9" ht="15" customHeight="1">
      <c r="A50" s="2" t="s">
        <v>106</v>
      </c>
      <c r="B50" t="s">
        <v>107</v>
      </c>
      <c r="C50" s="73">
        <v>57409</v>
      </c>
      <c r="D50" s="114">
        <v>57409</v>
      </c>
      <c r="E50" s="14">
        <v>3861.97</v>
      </c>
      <c r="G50" s="14">
        <f t="shared" si="0"/>
        <v>53547.03</v>
      </c>
      <c r="I50" s="6">
        <f t="shared" si="1"/>
        <v>0.06727115957428277</v>
      </c>
    </row>
    <row r="51" spans="1:9" ht="15" customHeight="1">
      <c r="A51" s="2" t="s">
        <v>108</v>
      </c>
      <c r="B51" t="s">
        <v>109</v>
      </c>
      <c r="C51" s="73">
        <v>235517</v>
      </c>
      <c r="D51" s="114">
        <v>235517</v>
      </c>
      <c r="E51" s="14">
        <v>222749</v>
      </c>
      <c r="G51" s="14">
        <f t="shared" si="0"/>
        <v>12768</v>
      </c>
      <c r="I51" s="6">
        <f t="shared" si="1"/>
        <v>0.9457873529299371</v>
      </c>
    </row>
    <row r="52" spans="1:9" ht="15" customHeight="1">
      <c r="A52" s="2" t="s">
        <v>110</v>
      </c>
      <c r="B52" t="s">
        <v>111</v>
      </c>
      <c r="C52" s="73">
        <v>117989</v>
      </c>
      <c r="D52" s="114">
        <v>117989</v>
      </c>
      <c r="E52" s="14">
        <v>18426.65</v>
      </c>
      <c r="G52" s="14">
        <f t="shared" si="0"/>
        <v>99562.35</v>
      </c>
      <c r="I52" s="6">
        <f t="shared" si="1"/>
        <v>0.1561726093110375</v>
      </c>
    </row>
    <row r="53" spans="1:9" ht="15" customHeight="1">
      <c r="A53" s="2" t="s">
        <v>112</v>
      </c>
      <c r="B53" t="s">
        <v>113</v>
      </c>
      <c r="C53" s="73">
        <v>224698</v>
      </c>
      <c r="D53" s="114">
        <v>224698</v>
      </c>
      <c r="E53" s="14">
        <v>26230.16</v>
      </c>
      <c r="G53" s="14">
        <f t="shared" si="0"/>
        <v>198467.84</v>
      </c>
      <c r="I53" s="6">
        <f>SUM(E53/D53)</f>
        <v>0.11673517343278533</v>
      </c>
    </row>
    <row r="54" spans="1:9" ht="15" customHeight="1">
      <c r="A54" s="2" t="s">
        <v>114</v>
      </c>
      <c r="B54" t="s">
        <v>115</v>
      </c>
      <c r="C54" s="73">
        <v>206734</v>
      </c>
      <c r="D54" s="114">
        <v>206734</v>
      </c>
      <c r="E54" s="14">
        <v>55682.19</v>
      </c>
      <c r="G54" s="14">
        <f t="shared" si="0"/>
        <v>151051.81</v>
      </c>
      <c r="I54" s="6">
        <f t="shared" si="1"/>
        <v>0.2693421981870423</v>
      </c>
    </row>
    <row r="55" spans="1:9" ht="15" customHeight="1">
      <c r="A55" s="2" t="s">
        <v>116</v>
      </c>
      <c r="B55" t="s">
        <v>117</v>
      </c>
      <c r="C55" s="73">
        <v>85000</v>
      </c>
      <c r="D55" s="114">
        <v>85000</v>
      </c>
      <c r="E55" s="14">
        <v>21249.99</v>
      </c>
      <c r="G55" s="14">
        <f t="shared" si="0"/>
        <v>63750.009999999995</v>
      </c>
      <c r="I55" s="6">
        <f t="shared" si="1"/>
        <v>0.24999988235294118</v>
      </c>
    </row>
    <row r="56" spans="1:9" ht="15" customHeight="1">
      <c r="A56" s="2" t="s">
        <v>118</v>
      </c>
      <c r="B56" t="s">
        <v>119</v>
      </c>
      <c r="C56" s="73">
        <v>91825</v>
      </c>
      <c r="D56" s="114">
        <v>91825</v>
      </c>
      <c r="E56" s="14">
        <v>13108.03</v>
      </c>
      <c r="G56" s="14">
        <f t="shared" si="0"/>
        <v>78716.97</v>
      </c>
      <c r="I56" s="6">
        <f t="shared" si="1"/>
        <v>0.14275012251565478</v>
      </c>
    </row>
    <row r="57" spans="1:9" ht="15" customHeight="1">
      <c r="A57" s="2" t="s">
        <v>120</v>
      </c>
      <c r="B57" t="s">
        <v>220</v>
      </c>
      <c r="C57" s="73">
        <v>197619</v>
      </c>
      <c r="D57" s="114">
        <v>197619</v>
      </c>
      <c r="E57" s="14">
        <v>31150.51</v>
      </c>
      <c r="G57" s="14">
        <f t="shared" si="0"/>
        <v>166468.49</v>
      </c>
      <c r="I57" s="6">
        <f t="shared" si="1"/>
        <v>0.15762912472990956</v>
      </c>
    </row>
    <row r="58" spans="1:9" ht="15" customHeight="1">
      <c r="A58" s="2">
        <v>675</v>
      </c>
      <c r="B58" t="s">
        <v>210</v>
      </c>
      <c r="C58" s="73">
        <v>0</v>
      </c>
      <c r="D58" s="114">
        <v>0</v>
      </c>
      <c r="E58" s="14">
        <v>0</v>
      </c>
      <c r="G58" s="14">
        <f t="shared" si="0"/>
        <v>0</v>
      </c>
      <c r="I58" s="6">
        <v>0</v>
      </c>
    </row>
    <row r="59" spans="1:9" ht="15" customHeight="1">
      <c r="A59" s="2" t="s">
        <v>121</v>
      </c>
      <c r="B59" t="s">
        <v>122</v>
      </c>
      <c r="C59" s="73">
        <v>583548</v>
      </c>
      <c r="D59" s="114">
        <v>588566</v>
      </c>
      <c r="E59" s="14">
        <v>368394</v>
      </c>
      <c r="F59" s="17"/>
      <c r="G59" s="14">
        <f t="shared" si="0"/>
        <v>220172</v>
      </c>
      <c r="I59" s="6">
        <v>0</v>
      </c>
    </row>
    <row r="60" spans="1:9" ht="4.5" customHeight="1">
      <c r="A60" s="2"/>
      <c r="C60" s="73"/>
      <c r="D60" s="115"/>
      <c r="E60" s="14"/>
      <c r="F60" s="17"/>
      <c r="G60" s="14"/>
      <c r="I60" s="18"/>
    </row>
    <row r="61" spans="1:10" ht="15" customHeight="1" thickBot="1">
      <c r="A61" s="37" t="s">
        <v>123</v>
      </c>
      <c r="C61" s="19">
        <f>SUM(C9:C60)</f>
        <v>12298757</v>
      </c>
      <c r="D61" s="116">
        <f>SUM(D9:D60)</f>
        <v>12320730.68</v>
      </c>
      <c r="E61" s="117">
        <f>SUM(E9:E59)</f>
        <v>2298260.49</v>
      </c>
      <c r="F61" s="19"/>
      <c r="G61" s="20">
        <f>SUM(G9:G60)</f>
        <v>10022470.19</v>
      </c>
      <c r="H61" s="19"/>
      <c r="I61" s="153">
        <f>SUM(E61/D61)</f>
        <v>0.18653605453211647</v>
      </c>
      <c r="J61" s="6">
        <f>SUM(E61/C61)</f>
        <v>0.18686933077871204</v>
      </c>
    </row>
    <row r="62" spans="1:9" ht="4.5" customHeight="1" thickTop="1">
      <c r="A62" s="2"/>
      <c r="C62" s="5" t="s">
        <v>124</v>
      </c>
      <c r="D62" s="5"/>
      <c r="E62" s="5"/>
      <c r="F62" s="5"/>
      <c r="G62" s="5"/>
      <c r="H62" s="5"/>
      <c r="I62" s="5"/>
    </row>
    <row r="63" spans="1:9" ht="12.75">
      <c r="A63" s="146" t="s">
        <v>343</v>
      </c>
      <c r="B63" s="173"/>
      <c r="I63" s="6"/>
    </row>
    <row r="64" spans="1:2" ht="12.75">
      <c r="A64" s="2" t="s">
        <v>224</v>
      </c>
      <c r="B64" s="21"/>
    </row>
    <row r="65" spans="1:10" ht="23.25" customHeight="1" thickBot="1">
      <c r="A65" s="38"/>
      <c r="B65" s="38"/>
      <c r="C65" s="17"/>
      <c r="D65" s="17"/>
      <c r="E65" s="17"/>
      <c r="I65" s="17"/>
      <c r="J65" s="38"/>
    </row>
    <row r="66" spans="1:9" ht="18">
      <c r="A66" s="58" t="s">
        <v>183</v>
      </c>
      <c r="B66" s="59"/>
      <c r="C66" s="60"/>
      <c r="D66" s="60"/>
      <c r="E66" s="60"/>
      <c r="F66" s="61"/>
      <c r="G66" s="61"/>
      <c r="H66" s="62"/>
      <c r="I66" s="17"/>
    </row>
    <row r="67" spans="1:9" ht="12.75">
      <c r="A67" s="63"/>
      <c r="B67" s="52" t="s">
        <v>178</v>
      </c>
      <c r="C67" s="52">
        <v>12</v>
      </c>
      <c r="D67" s="53"/>
      <c r="E67" s="54" t="s">
        <v>179</v>
      </c>
      <c r="F67" s="41"/>
      <c r="G67" s="41"/>
      <c r="H67" s="64"/>
      <c r="I67" s="17"/>
    </row>
    <row r="68" spans="1:9" ht="13.5" thickBot="1">
      <c r="A68" s="65"/>
      <c r="B68" s="55"/>
      <c r="C68" s="57" t="s">
        <v>182</v>
      </c>
      <c r="D68" s="56"/>
      <c r="E68" s="56" t="s">
        <v>180</v>
      </c>
      <c r="F68" s="41"/>
      <c r="G68" s="41"/>
      <c r="H68" s="64"/>
      <c r="I68" s="17"/>
    </row>
    <row r="69" spans="1:9" ht="12.75">
      <c r="A69" s="63" t="s">
        <v>176</v>
      </c>
      <c r="B69" s="66">
        <v>1</v>
      </c>
      <c r="C69" s="48">
        <f>B69/C67</f>
        <v>0.08333333333333333</v>
      </c>
      <c r="D69" s="54"/>
      <c r="E69" s="118">
        <v>0.08</v>
      </c>
      <c r="F69" s="41"/>
      <c r="G69" s="41"/>
      <c r="H69" s="64"/>
      <c r="I69" s="17"/>
    </row>
    <row r="70" spans="1:9" ht="12.75">
      <c r="A70" s="63" t="s">
        <v>177</v>
      </c>
      <c r="B70" s="66">
        <v>2</v>
      </c>
      <c r="C70" s="48">
        <f>B70/C67</f>
        <v>0.16666666666666666</v>
      </c>
      <c r="D70" s="54"/>
      <c r="E70" s="118">
        <v>0.17</v>
      </c>
      <c r="F70" s="41"/>
      <c r="G70" s="41"/>
      <c r="H70" s="64"/>
      <c r="I70" s="17"/>
    </row>
    <row r="71" spans="1:9" ht="12.75">
      <c r="A71" s="63" t="s">
        <v>181</v>
      </c>
      <c r="B71" s="66">
        <v>3</v>
      </c>
      <c r="C71" s="48">
        <f>B71/C67</f>
        <v>0.25</v>
      </c>
      <c r="D71" s="54"/>
      <c r="E71" s="118">
        <v>0.25</v>
      </c>
      <c r="F71" s="41"/>
      <c r="G71" s="41"/>
      <c r="H71" s="64"/>
      <c r="I71" s="17"/>
    </row>
    <row r="72" spans="1:8" ht="12.75">
      <c r="A72" s="63" t="s">
        <v>167</v>
      </c>
      <c r="B72" s="66">
        <v>4</v>
      </c>
      <c r="C72" s="48">
        <f>B72/C67</f>
        <v>0.3333333333333333</v>
      </c>
      <c r="D72" s="41"/>
      <c r="E72" s="118">
        <v>0.33</v>
      </c>
      <c r="F72" s="41"/>
      <c r="G72" s="41"/>
      <c r="H72" s="64"/>
    </row>
    <row r="73" spans="1:9" ht="12.75">
      <c r="A73" s="63" t="s">
        <v>168</v>
      </c>
      <c r="B73" s="66">
        <v>5</v>
      </c>
      <c r="C73" s="48">
        <f>5/12</f>
        <v>0.4166666666666667</v>
      </c>
      <c r="D73" s="54"/>
      <c r="E73" s="118">
        <v>0.42</v>
      </c>
      <c r="F73" s="41"/>
      <c r="G73" s="41"/>
      <c r="H73" s="64"/>
      <c r="I73" s="17"/>
    </row>
    <row r="74" spans="1:9" ht="12.75">
      <c r="A74" s="63" t="s">
        <v>169</v>
      </c>
      <c r="B74" s="66">
        <v>6</v>
      </c>
      <c r="C74" s="48">
        <f>B74/C67</f>
        <v>0.5</v>
      </c>
      <c r="D74" s="54"/>
      <c r="E74" s="118">
        <v>0.5</v>
      </c>
      <c r="F74" s="41"/>
      <c r="G74" s="41"/>
      <c r="H74" s="64"/>
      <c r="I74" s="17"/>
    </row>
    <row r="75" spans="1:9" ht="12.75">
      <c r="A75" s="63" t="s">
        <v>170</v>
      </c>
      <c r="B75" s="66">
        <v>7</v>
      </c>
      <c r="C75" s="48">
        <f>B75/C67</f>
        <v>0.5833333333333334</v>
      </c>
      <c r="D75" s="54"/>
      <c r="E75" s="118">
        <v>0.58</v>
      </c>
      <c r="F75" s="41"/>
      <c r="G75" s="41"/>
      <c r="H75" s="64"/>
      <c r="I75" s="17"/>
    </row>
    <row r="76" spans="1:9" ht="12.75">
      <c r="A76" s="63" t="s">
        <v>171</v>
      </c>
      <c r="B76" s="66">
        <v>8</v>
      </c>
      <c r="C76" s="48">
        <f>B76/C67</f>
        <v>0.6666666666666666</v>
      </c>
      <c r="D76" s="54"/>
      <c r="E76" s="118">
        <v>0.67</v>
      </c>
      <c r="F76" s="41"/>
      <c r="G76" s="41"/>
      <c r="H76" s="64"/>
      <c r="I76" s="17"/>
    </row>
    <row r="77" spans="1:9" ht="12.75">
      <c r="A77" s="63" t="s">
        <v>172</v>
      </c>
      <c r="B77" s="66">
        <v>9</v>
      </c>
      <c r="C77" s="48">
        <f>B77/C67</f>
        <v>0.75</v>
      </c>
      <c r="D77" s="54"/>
      <c r="E77" s="118">
        <v>0.75</v>
      </c>
      <c r="F77" s="41"/>
      <c r="G77" s="41"/>
      <c r="H77" s="64"/>
      <c r="I77" s="17"/>
    </row>
    <row r="78" spans="1:9" ht="12.75">
      <c r="A78" s="63" t="s">
        <v>173</v>
      </c>
      <c r="B78" s="66">
        <v>10</v>
      </c>
      <c r="C78" s="48">
        <f>B78/C67</f>
        <v>0.8333333333333334</v>
      </c>
      <c r="D78" s="54"/>
      <c r="E78" s="118">
        <v>0.83</v>
      </c>
      <c r="F78" s="41"/>
      <c r="G78" s="41"/>
      <c r="H78" s="64"/>
      <c r="I78" s="17"/>
    </row>
    <row r="79" spans="1:9" ht="12.75">
      <c r="A79" s="63" t="s">
        <v>174</v>
      </c>
      <c r="B79" s="66">
        <v>11</v>
      </c>
      <c r="C79" s="48">
        <f>B79/C67</f>
        <v>0.9166666666666666</v>
      </c>
      <c r="D79" s="54"/>
      <c r="E79" s="118">
        <v>0.92</v>
      </c>
      <c r="F79" s="41"/>
      <c r="G79" s="41"/>
      <c r="H79" s="64"/>
      <c r="I79" s="17"/>
    </row>
    <row r="80" spans="1:9" ht="12.75">
      <c r="A80" s="63" t="s">
        <v>175</v>
      </c>
      <c r="B80" s="66">
        <v>12</v>
      </c>
      <c r="C80" s="48">
        <f>B80/C67</f>
        <v>1</v>
      </c>
      <c r="D80" s="48"/>
      <c r="E80" s="118">
        <v>1</v>
      </c>
      <c r="F80" s="41"/>
      <c r="G80" s="41"/>
      <c r="H80" s="64"/>
      <c r="I80" s="17"/>
    </row>
    <row r="81" spans="1:9" ht="13.5" thickBot="1">
      <c r="A81" s="65"/>
      <c r="B81" s="55"/>
      <c r="C81" s="56"/>
      <c r="D81" s="56"/>
      <c r="E81" s="56"/>
      <c r="F81" s="55"/>
      <c r="G81" s="55"/>
      <c r="H81" s="67"/>
      <c r="I81" s="17"/>
    </row>
    <row r="82" spans="3:9" ht="12.75">
      <c r="C82" s="17"/>
      <c r="D82" s="17"/>
      <c r="E82" s="17"/>
      <c r="I82" s="17"/>
    </row>
    <row r="83" spans="3:9" ht="12.75">
      <c r="C83" s="17"/>
      <c r="D83" s="17"/>
      <c r="E83" s="17"/>
      <c r="I83" s="17"/>
    </row>
    <row r="84" spans="3:9" ht="12.75">
      <c r="C84" s="17"/>
      <c r="D84" s="17"/>
      <c r="E84" s="17"/>
      <c r="I84" s="17"/>
    </row>
    <row r="85" spans="3:9" ht="12.75">
      <c r="C85" s="17"/>
      <c r="D85" s="17"/>
      <c r="E85" s="17"/>
      <c r="I85" s="17"/>
    </row>
    <row r="86" spans="3:9" ht="12.75">
      <c r="C86" s="17"/>
      <c r="D86" s="17"/>
      <c r="E86" s="17"/>
      <c r="I86" s="17"/>
    </row>
    <row r="87" spans="3:9" ht="12.75">
      <c r="C87" s="17"/>
      <c r="D87" s="17"/>
      <c r="E87" s="17"/>
      <c r="I87" s="17"/>
    </row>
    <row r="88" spans="3:9" ht="12.75">
      <c r="C88" s="17"/>
      <c r="D88" s="17"/>
      <c r="E88" s="17"/>
      <c r="I88" s="17"/>
    </row>
    <row r="89" spans="3:9" ht="12.75">
      <c r="C89" s="17"/>
      <c r="D89" s="17"/>
      <c r="E89" s="17"/>
      <c r="I89" s="17"/>
    </row>
    <row r="90" spans="3:9" ht="12.75">
      <c r="C90" s="17"/>
      <c r="D90" s="17"/>
      <c r="E90" s="17"/>
      <c r="I90" s="17"/>
    </row>
    <row r="91" spans="3:9" ht="12.75">
      <c r="C91" s="17"/>
      <c r="D91" s="17"/>
      <c r="E91" s="17"/>
      <c r="I91" s="17"/>
    </row>
    <row r="92" spans="3:9" ht="12.75">
      <c r="C92" s="17"/>
      <c r="D92" s="17"/>
      <c r="E92" s="17"/>
      <c r="I92" s="17"/>
    </row>
    <row r="93" spans="3:9" ht="12.75">
      <c r="C93" s="17"/>
      <c r="D93" s="17"/>
      <c r="E93" s="17"/>
      <c r="I93" s="17"/>
    </row>
    <row r="94" spans="3:9" ht="12.75">
      <c r="C94" s="17"/>
      <c r="D94" s="17"/>
      <c r="E94" s="17"/>
      <c r="I94" s="17"/>
    </row>
    <row r="95" spans="3:9" ht="12.75">
      <c r="C95" s="17"/>
      <c r="D95" s="17"/>
      <c r="E95" s="17"/>
      <c r="I95" s="17"/>
    </row>
    <row r="96" spans="3:9" ht="12.75">
      <c r="C96" s="17"/>
      <c r="D96" s="17"/>
      <c r="E96" s="17"/>
      <c r="I96" s="17"/>
    </row>
    <row r="97" spans="3:9" ht="12.75">
      <c r="C97" s="17"/>
      <c r="D97" s="17"/>
      <c r="E97" s="17"/>
      <c r="I97" s="17"/>
    </row>
    <row r="98" spans="3:9" ht="12.75">
      <c r="C98" s="17"/>
      <c r="D98" s="17"/>
      <c r="E98" s="17"/>
      <c r="I98" s="17"/>
    </row>
    <row r="99" spans="3:9" ht="12.75">
      <c r="C99" s="17"/>
      <c r="D99" s="17"/>
      <c r="E99" s="17"/>
      <c r="I99" s="17"/>
    </row>
    <row r="100" spans="3:9" ht="12.75">
      <c r="C100" s="17"/>
      <c r="D100" s="17"/>
      <c r="E100" s="17"/>
      <c r="I100" s="17"/>
    </row>
    <row r="101" spans="3:9" ht="12.75">
      <c r="C101" s="17"/>
      <c r="D101" s="17"/>
      <c r="E101" s="17"/>
      <c r="I101" s="17"/>
    </row>
    <row r="102" spans="3:9" ht="12.75">
      <c r="C102" s="17"/>
      <c r="D102" s="17"/>
      <c r="E102" s="17"/>
      <c r="I102" s="17"/>
    </row>
    <row r="103" spans="3:9" ht="12.75">
      <c r="C103" s="17"/>
      <c r="D103" s="17"/>
      <c r="E103" s="17"/>
      <c r="I103" s="17"/>
    </row>
    <row r="104" spans="3:9" ht="12.75">
      <c r="C104" s="17"/>
      <c r="D104" s="17"/>
      <c r="E104" s="17"/>
      <c r="I104" s="17"/>
    </row>
    <row r="105" spans="3:9" ht="12.75">
      <c r="C105" s="17"/>
      <c r="D105" s="17"/>
      <c r="E105" s="17"/>
      <c r="I105" s="17"/>
    </row>
    <row r="106" spans="3:9" ht="12.75">
      <c r="C106" s="17"/>
      <c r="D106" s="17"/>
      <c r="E106" s="17"/>
      <c r="I106" s="17"/>
    </row>
    <row r="107" spans="3:9" ht="12.75">
      <c r="C107" s="17"/>
      <c r="D107" s="17"/>
      <c r="E107" s="17"/>
      <c r="I107" s="17"/>
    </row>
    <row r="108" spans="3:9" ht="12.75">
      <c r="C108" s="17"/>
      <c r="D108" s="17"/>
      <c r="E108" s="17"/>
      <c r="I108" s="17"/>
    </row>
    <row r="109" spans="3:9" ht="12.75">
      <c r="C109" s="17"/>
      <c r="D109" s="17"/>
      <c r="E109" s="17"/>
      <c r="I109" s="17"/>
    </row>
    <row r="110" spans="3:9" ht="12.75">
      <c r="C110" s="17"/>
      <c r="D110" s="17"/>
      <c r="E110" s="17"/>
      <c r="I110" s="17"/>
    </row>
    <row r="111" spans="3:9" ht="12.75">
      <c r="C111" s="17"/>
      <c r="D111" s="17"/>
      <c r="E111" s="17"/>
      <c r="I111" s="17"/>
    </row>
    <row r="112" spans="3:9" ht="12.75">
      <c r="C112" s="17"/>
      <c r="D112" s="17"/>
      <c r="E112" s="17"/>
      <c r="I112" s="17"/>
    </row>
    <row r="113" spans="3:9" ht="12.75">
      <c r="C113" s="17"/>
      <c r="D113" s="17"/>
      <c r="E113" s="17"/>
      <c r="I113" s="17"/>
    </row>
    <row r="114" spans="3:9" ht="12.75">
      <c r="C114" s="17"/>
      <c r="D114" s="17"/>
      <c r="E114" s="17"/>
      <c r="I114" s="17"/>
    </row>
    <row r="115" spans="3:9" ht="12.75">
      <c r="C115" s="17"/>
      <c r="D115" s="17"/>
      <c r="E115" s="17"/>
      <c r="I115" s="17"/>
    </row>
    <row r="116" spans="3:9" ht="12.75">
      <c r="C116" s="17"/>
      <c r="D116" s="17"/>
      <c r="E116" s="17"/>
      <c r="I116" s="17"/>
    </row>
    <row r="117" spans="3:9" ht="12.75">
      <c r="C117" s="17"/>
      <c r="D117" s="17"/>
      <c r="E117" s="17"/>
      <c r="I117" s="17"/>
    </row>
    <row r="118" spans="3:9" ht="12.75">
      <c r="C118" s="17"/>
      <c r="D118" s="17"/>
      <c r="E118" s="17"/>
      <c r="I118" s="17"/>
    </row>
    <row r="119" spans="3:9" ht="12.75">
      <c r="C119" s="17"/>
      <c r="D119" s="17"/>
      <c r="E119" s="17"/>
      <c r="I119" s="17"/>
    </row>
    <row r="120" spans="3:9" ht="12.75">
      <c r="C120" s="17"/>
      <c r="D120" s="17"/>
      <c r="E120" s="17"/>
      <c r="I120" s="17"/>
    </row>
    <row r="121" spans="3:9" ht="12.75">
      <c r="C121" s="17"/>
      <c r="D121" s="17"/>
      <c r="E121" s="17"/>
      <c r="I121" s="17"/>
    </row>
    <row r="122" spans="3:9" ht="12.75">
      <c r="C122" s="17"/>
      <c r="D122" s="17"/>
      <c r="E122" s="17"/>
      <c r="I122" s="17"/>
    </row>
    <row r="123" spans="3:9" ht="12.75">
      <c r="C123" s="17"/>
      <c r="D123" s="17"/>
      <c r="E123" s="17"/>
      <c r="I123" s="17"/>
    </row>
    <row r="124" spans="3:9" ht="12.75">
      <c r="C124" s="17"/>
      <c r="D124" s="17"/>
      <c r="E124" s="17"/>
      <c r="I124" s="17"/>
    </row>
    <row r="125" spans="3:9" ht="12.75">
      <c r="C125" s="17"/>
      <c r="D125" s="17"/>
      <c r="E125" s="17"/>
      <c r="I125" s="17"/>
    </row>
    <row r="126" spans="3:9" ht="12.75">
      <c r="C126" s="17"/>
      <c r="D126" s="17"/>
      <c r="E126" s="17"/>
      <c r="I126" s="17"/>
    </row>
    <row r="127" spans="3:9" ht="12.75">
      <c r="C127" s="17"/>
      <c r="D127" s="17"/>
      <c r="E127" s="17"/>
      <c r="I127" s="17"/>
    </row>
    <row r="128" spans="3:9" ht="12.75">
      <c r="C128" s="17"/>
      <c r="D128" s="17"/>
      <c r="E128" s="17"/>
      <c r="I128" s="17"/>
    </row>
    <row r="129" spans="3:9" ht="12.75">
      <c r="C129" s="17"/>
      <c r="D129" s="17"/>
      <c r="E129" s="17"/>
      <c r="I129" s="17"/>
    </row>
    <row r="130" spans="3:9" ht="12.75">
      <c r="C130" s="17"/>
      <c r="D130" s="17"/>
      <c r="E130" s="17"/>
      <c r="I130" s="17"/>
    </row>
    <row r="131" spans="3:9" ht="12.75">
      <c r="C131" s="17"/>
      <c r="D131" s="17"/>
      <c r="E131" s="17"/>
      <c r="I131" s="17"/>
    </row>
    <row r="132" spans="3:9" ht="12.75">
      <c r="C132" s="17"/>
      <c r="D132" s="17"/>
      <c r="E132" s="17"/>
      <c r="I132" s="17"/>
    </row>
    <row r="133" spans="3:9" ht="12.75">
      <c r="C133" s="17"/>
      <c r="D133" s="17"/>
      <c r="E133" s="17"/>
      <c r="I133" s="17"/>
    </row>
    <row r="134" spans="3:9" ht="12.75">
      <c r="C134" s="17"/>
      <c r="D134" s="17"/>
      <c r="E134" s="17"/>
      <c r="I134" s="17"/>
    </row>
    <row r="135" spans="3:9" ht="12.75">
      <c r="C135" s="17"/>
      <c r="D135" s="17"/>
      <c r="E135" s="17"/>
      <c r="I135" s="17"/>
    </row>
    <row r="136" spans="3:9" ht="12.75">
      <c r="C136" s="17"/>
      <c r="D136" s="17"/>
      <c r="E136" s="17"/>
      <c r="I136" s="17"/>
    </row>
    <row r="137" spans="3:9" ht="12.75">
      <c r="C137" s="17"/>
      <c r="D137" s="17"/>
      <c r="E137" s="17"/>
      <c r="I137" s="17"/>
    </row>
    <row r="138" spans="3:9" ht="12.75">
      <c r="C138" s="17"/>
      <c r="D138" s="17"/>
      <c r="E138" s="17"/>
      <c r="I138" s="17"/>
    </row>
    <row r="139" spans="3:9" ht="12.75">
      <c r="C139" s="17"/>
      <c r="D139" s="17"/>
      <c r="E139" s="17"/>
      <c r="I139" s="17"/>
    </row>
    <row r="140" spans="3:9" ht="12.75">
      <c r="C140" s="17"/>
      <c r="D140" s="17"/>
      <c r="E140" s="17"/>
      <c r="I140" s="17"/>
    </row>
    <row r="141" spans="3:9" ht="12.75">
      <c r="C141" s="17"/>
      <c r="D141" s="17"/>
      <c r="E141" s="17"/>
      <c r="I141" s="17"/>
    </row>
    <row r="142" spans="3:9" ht="12.75">
      <c r="C142" s="17"/>
      <c r="D142" s="17"/>
      <c r="E142" s="17"/>
      <c r="I142" s="17"/>
    </row>
    <row r="143" spans="3:9" ht="12.75">
      <c r="C143" s="17"/>
      <c r="D143" s="17"/>
      <c r="E143" s="17"/>
      <c r="I143" s="17"/>
    </row>
    <row r="144" spans="3:9" ht="12.75">
      <c r="C144" s="17"/>
      <c r="D144" s="17"/>
      <c r="E144" s="17"/>
      <c r="I144" s="17"/>
    </row>
    <row r="145" spans="3:9" ht="12.75">
      <c r="C145" s="17"/>
      <c r="D145" s="17"/>
      <c r="E145" s="17"/>
      <c r="I145" s="17"/>
    </row>
    <row r="146" spans="3:9" ht="12.75">
      <c r="C146" s="17"/>
      <c r="D146" s="17"/>
      <c r="E146" s="17"/>
      <c r="I146" s="17"/>
    </row>
    <row r="147" spans="3:9" ht="12.75">
      <c r="C147" s="17"/>
      <c r="D147" s="17"/>
      <c r="E147" s="17"/>
      <c r="I147" s="17"/>
    </row>
    <row r="148" spans="3:9" ht="12.75">
      <c r="C148" s="17"/>
      <c r="D148" s="17"/>
      <c r="E148" s="17"/>
      <c r="I148" s="17"/>
    </row>
    <row r="149" spans="3:9" ht="12.75">
      <c r="C149" s="17"/>
      <c r="D149" s="17"/>
      <c r="E149" s="17"/>
      <c r="I149" s="17"/>
    </row>
    <row r="150" spans="3:9" ht="12.75">
      <c r="C150" s="17"/>
      <c r="D150" s="17"/>
      <c r="E150" s="17"/>
      <c r="I150" s="17"/>
    </row>
    <row r="151" spans="3:9" ht="12.75">
      <c r="C151" s="17"/>
      <c r="D151" s="17"/>
      <c r="E151" s="17"/>
      <c r="I151" s="17"/>
    </row>
    <row r="152" spans="3:9" ht="12.75">
      <c r="C152" s="17"/>
      <c r="D152" s="17"/>
      <c r="E152" s="17"/>
      <c r="I152" s="17"/>
    </row>
    <row r="153" spans="3:9" ht="12.75">
      <c r="C153" s="17"/>
      <c r="D153" s="17"/>
      <c r="E153" s="17"/>
      <c r="I153" s="17"/>
    </row>
    <row r="154" spans="3:9" ht="12.75">
      <c r="C154" s="17"/>
      <c r="D154" s="17"/>
      <c r="E154" s="17"/>
      <c r="I154" s="17"/>
    </row>
    <row r="155" spans="3:9" ht="12.75">
      <c r="C155" s="17"/>
      <c r="D155" s="17"/>
      <c r="E155" s="17"/>
      <c r="I155" s="17"/>
    </row>
    <row r="156" spans="3:9" ht="12.75">
      <c r="C156" s="17"/>
      <c r="D156" s="17"/>
      <c r="E156" s="17"/>
      <c r="I156" s="17"/>
    </row>
    <row r="157" spans="3:9" ht="12.75">
      <c r="C157" s="17"/>
      <c r="D157" s="17"/>
      <c r="E157" s="17"/>
      <c r="I157" s="17"/>
    </row>
    <row r="158" spans="3:9" ht="12.75">
      <c r="C158" s="17"/>
      <c r="D158" s="17"/>
      <c r="E158" s="17"/>
      <c r="I158" s="17"/>
    </row>
    <row r="159" spans="3:9" ht="12.75">
      <c r="C159" s="17"/>
      <c r="D159" s="17"/>
      <c r="E159" s="17"/>
      <c r="I159" s="17"/>
    </row>
    <row r="160" spans="3:9" ht="12.75">
      <c r="C160" s="17"/>
      <c r="D160" s="17"/>
      <c r="E160" s="17"/>
      <c r="I160" s="17"/>
    </row>
    <row r="161" spans="3:9" ht="12.75">
      <c r="C161" s="17"/>
      <c r="D161" s="17"/>
      <c r="E161" s="17"/>
      <c r="I161" s="17"/>
    </row>
    <row r="162" spans="3:9" ht="12.75">
      <c r="C162" s="17"/>
      <c r="D162" s="17"/>
      <c r="E162" s="17"/>
      <c r="I162" s="17"/>
    </row>
    <row r="163" spans="3:9" ht="12.75">
      <c r="C163" s="17"/>
      <c r="D163" s="17"/>
      <c r="E163" s="17"/>
      <c r="I163" s="17"/>
    </row>
    <row r="164" spans="3:9" ht="12.75">
      <c r="C164" s="17"/>
      <c r="D164" s="17"/>
      <c r="E164" s="17"/>
      <c r="I164" s="17"/>
    </row>
    <row r="165" spans="3:9" ht="12.75">
      <c r="C165" s="17"/>
      <c r="D165" s="17"/>
      <c r="E165" s="17"/>
      <c r="I165" s="17"/>
    </row>
    <row r="166" spans="3:9" ht="12.75">
      <c r="C166" s="17"/>
      <c r="D166" s="17"/>
      <c r="E166" s="17"/>
      <c r="I166" s="17"/>
    </row>
    <row r="167" spans="3:9" ht="12.75">
      <c r="C167" s="17"/>
      <c r="D167" s="17"/>
      <c r="E167" s="17"/>
      <c r="I167" s="17"/>
    </row>
    <row r="168" spans="3:9" ht="12.75">
      <c r="C168" s="17"/>
      <c r="D168" s="17"/>
      <c r="E168" s="17"/>
      <c r="I168" s="17"/>
    </row>
    <row r="169" spans="3:9" ht="12.75">
      <c r="C169" s="17"/>
      <c r="D169" s="17"/>
      <c r="E169" s="17"/>
      <c r="I169" s="17"/>
    </row>
    <row r="170" spans="3:9" ht="12.75">
      <c r="C170" s="17"/>
      <c r="D170" s="17"/>
      <c r="E170" s="17"/>
      <c r="I170" s="17"/>
    </row>
    <row r="171" spans="3:9" ht="12.75">
      <c r="C171" s="17"/>
      <c r="D171" s="17"/>
      <c r="E171" s="17"/>
      <c r="I171" s="17"/>
    </row>
    <row r="172" spans="3:9" ht="12.75">
      <c r="C172" s="17"/>
      <c r="D172" s="17"/>
      <c r="E172" s="17"/>
      <c r="I172" s="17"/>
    </row>
    <row r="173" spans="3:9" ht="12.75">
      <c r="C173" s="17"/>
      <c r="D173" s="17"/>
      <c r="E173" s="17"/>
      <c r="I173" s="17"/>
    </row>
    <row r="174" spans="3:9" ht="12.75">
      <c r="C174" s="17"/>
      <c r="D174" s="17"/>
      <c r="E174" s="17"/>
      <c r="I174" s="17"/>
    </row>
    <row r="175" spans="3:9" ht="12.75">
      <c r="C175" s="17"/>
      <c r="D175" s="17"/>
      <c r="E175" s="17"/>
      <c r="I175" s="17"/>
    </row>
    <row r="176" spans="3:9" ht="12.75">
      <c r="C176" s="17"/>
      <c r="D176" s="17"/>
      <c r="E176" s="17"/>
      <c r="I176" s="17"/>
    </row>
    <row r="177" spans="3:9" ht="12.75">
      <c r="C177" s="17"/>
      <c r="D177" s="17"/>
      <c r="E177" s="17"/>
      <c r="I177" s="17"/>
    </row>
    <row r="178" spans="3:9" ht="12.75">
      <c r="C178" s="17"/>
      <c r="D178" s="17"/>
      <c r="E178" s="17"/>
      <c r="I178" s="17"/>
    </row>
    <row r="179" spans="3:9" ht="12.75">
      <c r="C179" s="17"/>
      <c r="D179" s="17"/>
      <c r="E179" s="17"/>
      <c r="I179" s="17"/>
    </row>
    <row r="180" spans="3:9" ht="12.75">
      <c r="C180" s="17"/>
      <c r="D180" s="17"/>
      <c r="E180" s="17"/>
      <c r="I180" s="17"/>
    </row>
    <row r="181" spans="3:9" ht="12.75">
      <c r="C181" s="17"/>
      <c r="D181" s="17"/>
      <c r="E181" s="17"/>
      <c r="I181" s="17"/>
    </row>
    <row r="182" spans="3:9" ht="12.75">
      <c r="C182" s="17"/>
      <c r="D182" s="17"/>
      <c r="E182" s="17"/>
      <c r="I182" s="17"/>
    </row>
  </sheetData>
  <sheetProtection/>
  <mergeCells count="4">
    <mergeCell ref="A1:I1"/>
    <mergeCell ref="A2:I2"/>
    <mergeCell ref="A3:I3"/>
    <mergeCell ref="A4:I4"/>
  </mergeCells>
  <printOptions horizontalCentered="1"/>
  <pageMargins left="0.25" right="0.25" top="0.5" bottom="0.25" header="0.5" footer="0"/>
  <pageSetup horizontalDpi="300" verticalDpi="300" orientation="portrait" scale="83" r:id="rId1"/>
  <headerFooter alignWithMargins="0">
    <oddFooter>&amp;L&amp;5&amp;F;&amp;A;&amp;D;&amp;T;PA&amp;C&amp;9Page 4 of 8</oddFooter>
  </headerFooter>
  <rowBreaks count="1" manualBreakCount="1">
    <brk id="63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L122"/>
  <sheetViews>
    <sheetView zoomScaleSheetLayoutView="150" workbookViewId="0" topLeftCell="A1">
      <selection activeCell="C31" sqref="C31"/>
    </sheetView>
  </sheetViews>
  <sheetFormatPr defaultColWidth="9.140625" defaultRowHeight="12.75"/>
  <cols>
    <col min="1" max="1" width="7.421875" style="0" customWidth="1"/>
    <col min="2" max="2" width="33.8515625" style="0" customWidth="1"/>
    <col min="3" max="3" width="12.8515625" style="0" customWidth="1"/>
    <col min="4" max="4" width="15.28125" style="0" customWidth="1"/>
    <col min="5" max="5" width="15.7109375" style="0" customWidth="1"/>
    <col min="6" max="6" width="13.421875" style="0" bestFit="1" customWidth="1"/>
    <col min="8" max="8" width="13.7109375" style="0" customWidth="1"/>
    <col min="9" max="9" width="14.57421875" style="0" bestFit="1" customWidth="1"/>
    <col min="12" max="12" width="14.421875" style="0" bestFit="1" customWidth="1"/>
  </cols>
  <sheetData>
    <row r="1" spans="2:6" ht="15.75">
      <c r="B1" s="170" t="s">
        <v>125</v>
      </c>
      <c r="C1" s="170"/>
      <c r="D1" s="170"/>
      <c r="E1" s="170"/>
      <c r="F1" s="170"/>
    </row>
    <row r="2" spans="2:6" ht="15.75">
      <c r="B2" s="170" t="s">
        <v>126</v>
      </c>
      <c r="C2" s="170"/>
      <c r="D2" s="170"/>
      <c r="E2" s="170"/>
      <c r="F2" s="170"/>
    </row>
    <row r="3" spans="2:6" ht="15">
      <c r="B3" s="171" t="s">
        <v>341</v>
      </c>
      <c r="C3" s="171"/>
      <c r="D3" s="171"/>
      <c r="E3" s="171"/>
      <c r="F3" s="171"/>
    </row>
    <row r="4" spans="1:6" ht="15" customHeight="1">
      <c r="A4" t="s">
        <v>206</v>
      </c>
      <c r="B4" s="170" t="s">
        <v>332</v>
      </c>
      <c r="C4" s="170"/>
      <c r="D4" s="170"/>
      <c r="E4" s="170"/>
      <c r="F4" s="170"/>
    </row>
    <row r="6" ht="12.75">
      <c r="C6" s="108"/>
    </row>
    <row r="7" spans="2:7" ht="12.75">
      <c r="B7" s="25"/>
      <c r="C7" s="2" t="s">
        <v>127</v>
      </c>
      <c r="D7" s="2" t="s">
        <v>127</v>
      </c>
      <c r="E7" s="2" t="s">
        <v>128</v>
      </c>
      <c r="F7" s="2" t="s">
        <v>129</v>
      </c>
      <c r="G7" s="2"/>
    </row>
    <row r="8" spans="2:7" ht="12.75">
      <c r="B8" s="25"/>
      <c r="C8" s="16" t="s">
        <v>130</v>
      </c>
      <c r="D8" s="2" t="s">
        <v>131</v>
      </c>
      <c r="E8" s="2" t="s">
        <v>132</v>
      </c>
      <c r="F8" s="2" t="s">
        <v>133</v>
      </c>
      <c r="G8" s="2"/>
    </row>
    <row r="9" spans="2:7" ht="12.75">
      <c r="B9" s="25"/>
      <c r="C9" s="148" t="s">
        <v>334</v>
      </c>
      <c r="D9" s="148" t="s">
        <v>333</v>
      </c>
      <c r="E9" s="2" t="s">
        <v>134</v>
      </c>
      <c r="F9" s="2" t="s">
        <v>135</v>
      </c>
      <c r="G9" s="2"/>
    </row>
    <row r="10" spans="2:7" ht="12.75">
      <c r="B10" s="25" t="s">
        <v>7</v>
      </c>
      <c r="C10" s="108">
        <v>43373</v>
      </c>
      <c r="D10" s="108">
        <v>43738</v>
      </c>
      <c r="E10" s="25" t="s">
        <v>186</v>
      </c>
      <c r="F10" s="2" t="s">
        <v>136</v>
      </c>
      <c r="G10" s="26"/>
    </row>
    <row r="11" spans="2:6" ht="12.75">
      <c r="B11" s="22"/>
      <c r="C11" s="4"/>
      <c r="D11" s="22"/>
      <c r="E11" s="22"/>
      <c r="F11" s="22"/>
    </row>
    <row r="12" spans="1:8" ht="13.5" customHeight="1">
      <c r="A12" s="71" t="s">
        <v>207</v>
      </c>
      <c r="B12" t="s">
        <v>212</v>
      </c>
      <c r="C12" s="70">
        <v>4273421.95</v>
      </c>
      <c r="D12" s="3">
        <v>4690258.91</v>
      </c>
      <c r="E12" s="77">
        <f>(D12-C12)</f>
        <v>416836.95999999996</v>
      </c>
      <c r="F12" s="6">
        <f>(E12/C12)</f>
        <v>0.09754172765457901</v>
      </c>
      <c r="G12" s="84"/>
      <c r="H12" s="83"/>
    </row>
    <row r="13" spans="1:6" ht="13.5" customHeight="1">
      <c r="A13" s="71"/>
      <c r="B13" s="132"/>
      <c r="C13" s="132"/>
      <c r="D13" s="132"/>
      <c r="E13" s="77"/>
      <c r="F13" s="6"/>
    </row>
    <row r="14" spans="1:6" ht="12.75">
      <c r="A14" s="71" t="s">
        <v>208</v>
      </c>
      <c r="B14" t="s">
        <v>213</v>
      </c>
      <c r="C14" s="70">
        <v>35855.24</v>
      </c>
      <c r="D14" s="3">
        <v>44800.77</v>
      </c>
      <c r="E14" s="77">
        <f>(D14-C14)</f>
        <v>8945.529999999999</v>
      </c>
      <c r="F14" s="6">
        <f>(E14/C14)</f>
        <v>0.24949017214778088</v>
      </c>
    </row>
    <row r="15" spans="1:10" ht="12.75">
      <c r="A15" s="71"/>
      <c r="C15" s="70"/>
      <c r="D15" s="3"/>
      <c r="E15" s="77"/>
      <c r="F15" s="6"/>
      <c r="I15" s="3"/>
      <c r="J15" s="17"/>
    </row>
    <row r="16" spans="1:9" ht="12.75">
      <c r="A16" s="71" t="s">
        <v>184</v>
      </c>
      <c r="B16" t="s">
        <v>137</v>
      </c>
      <c r="C16" s="70">
        <v>0</v>
      </c>
      <c r="D16" s="3">
        <v>0</v>
      </c>
      <c r="E16" s="77">
        <f>(D16-C16)</f>
        <v>0</v>
      </c>
      <c r="F16" s="6">
        <v>0</v>
      </c>
      <c r="H16" s="3"/>
      <c r="I16" s="3"/>
    </row>
    <row r="17" spans="1:6" ht="12.75">
      <c r="A17" s="71"/>
      <c r="C17" s="70"/>
      <c r="D17" s="3"/>
      <c r="E17" s="77"/>
      <c r="F17" s="6"/>
    </row>
    <row r="18" spans="1:6" ht="12.75">
      <c r="A18" s="71" t="s">
        <v>185</v>
      </c>
      <c r="B18" t="s">
        <v>138</v>
      </c>
      <c r="C18" s="70">
        <v>60</v>
      </c>
      <c r="D18" s="3">
        <v>662.5</v>
      </c>
      <c r="E18" s="77">
        <f>(D18-C18)</f>
        <v>602.5</v>
      </c>
      <c r="F18" s="6">
        <v>0</v>
      </c>
    </row>
    <row r="19" spans="3:12" ht="12.75">
      <c r="C19" s="70"/>
      <c r="D19" s="3"/>
      <c r="E19" s="77"/>
      <c r="F19" s="6"/>
      <c r="I19" s="6"/>
      <c r="J19" s="17"/>
      <c r="K19" s="3"/>
      <c r="L19" s="6"/>
    </row>
    <row r="20" spans="2:12" ht="12.75">
      <c r="B20" t="s">
        <v>139</v>
      </c>
      <c r="C20" s="70">
        <v>33983.96</v>
      </c>
      <c r="D20" s="156">
        <v>192876.8</v>
      </c>
      <c r="E20" s="77">
        <f>(D20-C20)</f>
        <v>158892.84</v>
      </c>
      <c r="F20" s="6">
        <f>(E20/C20)</f>
        <v>4.675524571003497</v>
      </c>
      <c r="I20" s="6"/>
      <c r="J20" s="17"/>
      <c r="K20" s="3"/>
      <c r="L20" s="6"/>
    </row>
    <row r="21" spans="3:12" ht="12.75">
      <c r="C21" s="70"/>
      <c r="D21" s="3"/>
      <c r="E21" s="77"/>
      <c r="F21" s="6"/>
      <c r="I21" s="6"/>
      <c r="J21" s="17"/>
      <c r="K21" s="3"/>
      <c r="L21" s="6"/>
    </row>
    <row r="22" spans="2:12" ht="12.75">
      <c r="B22" t="s">
        <v>141</v>
      </c>
      <c r="C22" s="70">
        <v>151162.74</v>
      </c>
      <c r="D22" s="3">
        <v>137752.38</v>
      </c>
      <c r="E22" s="77">
        <f>(D22-C22)</f>
        <v>-13410.359999999986</v>
      </c>
      <c r="F22" s="6">
        <f>(E22/C22)</f>
        <v>-0.08871471898432105</v>
      </c>
      <c r="I22" s="6"/>
      <c r="J22" s="17"/>
      <c r="K22" s="3"/>
      <c r="L22" s="6"/>
    </row>
    <row r="23" spans="3:12" ht="12.75">
      <c r="C23" s="70"/>
      <c r="E23" s="77"/>
      <c r="F23" s="6"/>
      <c r="I23" s="6"/>
      <c r="J23" s="17"/>
      <c r="K23" s="3"/>
      <c r="L23" s="6"/>
    </row>
    <row r="24" spans="2:12" ht="12.75">
      <c r="B24" t="s">
        <v>140</v>
      </c>
      <c r="C24" s="70">
        <v>0</v>
      </c>
      <c r="D24" s="3">
        <v>20824.2</v>
      </c>
      <c r="E24" s="77">
        <f>(D24-C24)</f>
        <v>20824.2</v>
      </c>
      <c r="F24" s="6">
        <v>0</v>
      </c>
      <c r="I24" s="6"/>
      <c r="J24" s="17"/>
      <c r="K24" s="3"/>
      <c r="L24" s="6"/>
    </row>
    <row r="25" spans="3:12" ht="12.75">
      <c r="C25" s="76"/>
      <c r="E25" s="77"/>
      <c r="F25" s="6"/>
      <c r="I25" s="6"/>
      <c r="J25" s="17"/>
      <c r="K25" s="3"/>
      <c r="L25" s="6"/>
    </row>
    <row r="26" spans="2:6" ht="12.75">
      <c r="B26" t="s">
        <v>142</v>
      </c>
      <c r="C26" s="70">
        <v>38322.09</v>
      </c>
      <c r="D26" s="131">
        <v>43158.95</v>
      </c>
      <c r="E26" s="77">
        <f>(D26-C26)</f>
        <v>4836.860000000001</v>
      </c>
      <c r="F26" s="6">
        <v>0</v>
      </c>
    </row>
    <row r="27" spans="3:12" ht="12.75">
      <c r="C27" s="70"/>
      <c r="D27" s="3"/>
      <c r="E27" s="77"/>
      <c r="F27" s="6"/>
      <c r="I27" s="6"/>
      <c r="J27" s="17"/>
      <c r="K27" s="3"/>
      <c r="L27" s="6"/>
    </row>
    <row r="28" spans="2:12" ht="12.75">
      <c r="B28" t="s">
        <v>143</v>
      </c>
      <c r="C28" s="70">
        <v>96680.93</v>
      </c>
      <c r="D28" s="3">
        <v>18067.5</v>
      </c>
      <c r="E28" s="77">
        <f>(D28-C28)</f>
        <v>-78613.43</v>
      </c>
      <c r="F28" s="6">
        <f>(E28/C28)</f>
        <v>-0.8131224016980391</v>
      </c>
      <c r="H28" s="3"/>
      <c r="I28" s="3"/>
      <c r="J28" s="17"/>
      <c r="K28" s="3"/>
      <c r="L28" s="6"/>
    </row>
    <row r="29" spans="3:6" ht="12.75">
      <c r="C29" s="70"/>
      <c r="D29" s="3"/>
      <c r="E29" s="77"/>
      <c r="F29" s="6"/>
    </row>
    <row r="30" spans="2:7" ht="12.75">
      <c r="B30" t="s">
        <v>144</v>
      </c>
      <c r="C30" s="70">
        <v>182000</v>
      </c>
      <c r="D30" s="3">
        <v>103056.68</v>
      </c>
      <c r="E30" s="77">
        <f>(D30-C30)</f>
        <v>-78943.32</v>
      </c>
      <c r="F30" s="6">
        <v>0</v>
      </c>
      <c r="G30" s="74"/>
    </row>
    <row r="31" spans="3:6" ht="12.75">
      <c r="C31" s="39"/>
      <c r="D31" s="154" t="s">
        <v>224</v>
      </c>
      <c r="E31" s="78"/>
      <c r="F31" s="48"/>
    </row>
    <row r="32" spans="2:12" ht="13.5" thickBot="1">
      <c r="B32" t="s">
        <v>5</v>
      </c>
      <c r="C32" s="49">
        <f>SUM(C12:C31)</f>
        <v>4811486.91</v>
      </c>
      <c r="D32" s="49">
        <f>SUM(D12:D31)</f>
        <v>5251458.6899999995</v>
      </c>
      <c r="E32" s="79">
        <f>SUM(E12:E31)</f>
        <v>439971.7799999999</v>
      </c>
      <c r="F32" s="82">
        <f>(E32/C32)</f>
        <v>0.09144195718075847</v>
      </c>
      <c r="I32" s="6"/>
      <c r="J32" s="17"/>
      <c r="K32" s="3"/>
      <c r="L32" s="17"/>
    </row>
    <row r="33" spans="3:12" ht="13.5" thickTop="1">
      <c r="C33" s="39" t="s">
        <v>240</v>
      </c>
      <c r="D33" s="39"/>
      <c r="E33" s="39"/>
      <c r="F33" s="85"/>
      <c r="G33" s="3"/>
      <c r="I33" s="6"/>
      <c r="J33" s="17"/>
      <c r="K33" s="3"/>
      <c r="L33" s="6"/>
    </row>
    <row r="34" spans="3:12" ht="12.75">
      <c r="C34" s="39"/>
      <c r="D34" s="39"/>
      <c r="E34" s="39"/>
      <c r="F34" s="85"/>
      <c r="G34" s="3"/>
      <c r="I34" s="6"/>
      <c r="J34" s="17"/>
      <c r="K34" s="3"/>
      <c r="L34" s="6"/>
    </row>
    <row r="35" spans="3:12" ht="12.75">
      <c r="C35" s="39"/>
      <c r="D35" s="39"/>
      <c r="E35" s="39"/>
      <c r="F35" s="85"/>
      <c r="G35" s="3"/>
      <c r="I35" s="6"/>
      <c r="J35" s="17"/>
      <c r="K35" s="3"/>
      <c r="L35" s="6"/>
    </row>
    <row r="36" spans="3:12" ht="12.75">
      <c r="C36" s="39"/>
      <c r="D36" s="39"/>
      <c r="E36" s="39"/>
      <c r="F36" s="85"/>
      <c r="G36" s="3"/>
      <c r="I36" s="6"/>
      <c r="J36" s="17"/>
      <c r="K36" s="3"/>
      <c r="L36" s="6"/>
    </row>
    <row r="37" spans="2:12" ht="12.75">
      <c r="B37" s="24"/>
      <c r="C37" s="39"/>
      <c r="D37" s="3"/>
      <c r="E37" s="3"/>
      <c r="F37" s="6"/>
      <c r="I37" s="6"/>
      <c r="J37" s="17"/>
      <c r="K37" s="3"/>
      <c r="L37" s="6"/>
    </row>
    <row r="41" spans="2:12" ht="12.75">
      <c r="B41" t="s">
        <v>330</v>
      </c>
      <c r="C41" s="3"/>
      <c r="D41" s="68">
        <v>12298757</v>
      </c>
      <c r="E41" s="6">
        <v>1</v>
      </c>
      <c r="F41" s="3"/>
      <c r="I41" s="6"/>
      <c r="J41" s="17"/>
      <c r="K41" s="3"/>
      <c r="L41" s="6"/>
    </row>
    <row r="42" spans="2:12" ht="12.75">
      <c r="B42" s="115" t="s">
        <v>342</v>
      </c>
      <c r="C42" s="3"/>
      <c r="D42" s="31">
        <f>D32</f>
        <v>5251458.6899999995</v>
      </c>
      <c r="E42" s="6">
        <f>E41-E44</f>
        <v>0.4269910113680594</v>
      </c>
      <c r="F42" s="3"/>
      <c r="I42" s="6"/>
      <c r="J42" s="17"/>
      <c r="K42" s="3"/>
      <c r="L42" s="6"/>
    </row>
    <row r="43" spans="3:12" ht="12.75">
      <c r="C43" s="3"/>
      <c r="D43" s="3"/>
      <c r="E43" s="6"/>
      <c r="F43" s="3"/>
      <c r="I43" s="6"/>
      <c r="J43" s="17"/>
      <c r="K43" s="3"/>
      <c r="L43" s="6"/>
    </row>
    <row r="44" spans="2:12" ht="12.75">
      <c r="B44" t="s">
        <v>203</v>
      </c>
      <c r="C44" s="3"/>
      <c r="D44" s="15">
        <f>SUM(D41-D42)</f>
        <v>7047298.3100000005</v>
      </c>
      <c r="E44" s="23">
        <f>SUM(D44/D41)</f>
        <v>0.5730089886319406</v>
      </c>
      <c r="F44" s="3"/>
      <c r="I44" s="6"/>
      <c r="J44" s="17"/>
      <c r="K44" s="3"/>
      <c r="L44" s="6"/>
    </row>
    <row r="45" spans="4:12" ht="12.75">
      <c r="D45" s="5"/>
      <c r="E45" s="5"/>
      <c r="F45" s="3"/>
      <c r="I45" s="6"/>
      <c r="J45" s="17"/>
      <c r="K45" s="3"/>
      <c r="L45" s="6"/>
    </row>
    <row r="46" spans="4:12" ht="12.75">
      <c r="D46" s="3"/>
      <c r="E46" s="3"/>
      <c r="F46" s="3"/>
      <c r="I46" s="6"/>
      <c r="J46" s="17"/>
      <c r="K46" s="3"/>
      <c r="L46" s="6"/>
    </row>
    <row r="48" spans="3:9" ht="12.75">
      <c r="C48" s="17"/>
      <c r="D48" s="3"/>
      <c r="E48" s="6"/>
      <c r="I48" s="3"/>
    </row>
    <row r="49" spans="3:9" ht="12.75">
      <c r="C49" s="3"/>
      <c r="E49" s="6"/>
      <c r="I49" s="3"/>
    </row>
    <row r="50" spans="3:9" ht="12.75">
      <c r="C50" s="17"/>
      <c r="D50" s="3"/>
      <c r="E50" s="6"/>
      <c r="I50" s="3"/>
    </row>
    <row r="51" spans="4:9" ht="12.75">
      <c r="D51" s="3"/>
      <c r="I51" s="3"/>
    </row>
    <row r="52" spans="3:9" ht="12.75">
      <c r="C52" s="3"/>
      <c r="D52" s="3"/>
      <c r="E52" s="6"/>
      <c r="I52" s="3"/>
    </row>
    <row r="53" spans="3:9" ht="12.75">
      <c r="C53" s="17"/>
      <c r="D53" s="3"/>
      <c r="E53" s="6"/>
      <c r="I53" s="3"/>
    </row>
    <row r="54" spans="3:9" ht="12.75">
      <c r="C54" s="17"/>
      <c r="D54" s="3"/>
      <c r="E54" s="6"/>
      <c r="I54" s="3"/>
    </row>
    <row r="55" spans="3:9" ht="12.75">
      <c r="C55" s="17"/>
      <c r="D55" s="3"/>
      <c r="E55" s="6"/>
      <c r="I55" s="3"/>
    </row>
    <row r="56" spans="4:9" ht="12.75">
      <c r="D56" s="3"/>
      <c r="E56" s="6"/>
      <c r="I56" s="3"/>
    </row>
    <row r="57" spans="3:9" ht="12.75">
      <c r="C57" s="17"/>
      <c r="D57" s="3"/>
      <c r="E57" s="6"/>
      <c r="I57" s="3"/>
    </row>
    <row r="58" spans="4:9" ht="12.75">
      <c r="D58" s="3"/>
      <c r="E58" s="6"/>
      <c r="I58" s="3"/>
    </row>
    <row r="59" spans="3:9" ht="12.75">
      <c r="C59" s="17"/>
      <c r="D59" s="3"/>
      <c r="E59" s="6"/>
      <c r="I59" s="3"/>
    </row>
    <row r="60" spans="3:9" ht="12.75">
      <c r="C60" s="17"/>
      <c r="D60" s="3"/>
      <c r="E60" s="6"/>
      <c r="I60" s="3"/>
    </row>
    <row r="61" spans="3:9" ht="12.75">
      <c r="C61" s="17"/>
      <c r="D61" s="3"/>
      <c r="E61" s="6"/>
      <c r="I61" s="3"/>
    </row>
    <row r="62" spans="4:9" ht="12.75">
      <c r="D62" s="3"/>
      <c r="E62" s="6"/>
      <c r="I62" s="3"/>
    </row>
    <row r="63" spans="3:9" ht="12.75">
      <c r="C63" s="17"/>
      <c r="D63" s="3"/>
      <c r="E63" s="6"/>
      <c r="I63" s="3"/>
    </row>
    <row r="64" spans="4:9" ht="12.75">
      <c r="D64" s="3"/>
      <c r="E64" s="6"/>
      <c r="I64" s="3"/>
    </row>
    <row r="65" spans="3:9" ht="12.75">
      <c r="C65" s="17"/>
      <c r="D65" s="3"/>
      <c r="E65" s="6"/>
      <c r="I65" s="3"/>
    </row>
    <row r="66" spans="3:9" ht="12.75">
      <c r="C66" s="17"/>
      <c r="D66" s="3"/>
      <c r="E66" s="6"/>
      <c r="I66" s="3"/>
    </row>
    <row r="67" spans="3:9" ht="12.75">
      <c r="C67" s="17"/>
      <c r="D67" s="3"/>
      <c r="E67" s="6"/>
      <c r="I67" s="3"/>
    </row>
    <row r="68" spans="3:9" ht="12.75">
      <c r="C68" s="17"/>
      <c r="D68" s="3"/>
      <c r="E68" s="6"/>
      <c r="I68" s="3"/>
    </row>
    <row r="69" spans="3:9" ht="12.75">
      <c r="C69" s="17"/>
      <c r="D69" s="3"/>
      <c r="E69" s="6"/>
      <c r="I69" s="3"/>
    </row>
    <row r="70" spans="4:9" ht="12.75">
      <c r="D70" s="3"/>
      <c r="E70" s="6"/>
      <c r="I70" s="3"/>
    </row>
    <row r="71" spans="3:9" ht="12.75">
      <c r="C71" s="17"/>
      <c r="D71" s="3"/>
      <c r="E71" s="6"/>
      <c r="I71" s="3"/>
    </row>
    <row r="72" spans="4:9" ht="12.75">
      <c r="D72" s="3"/>
      <c r="E72" s="6"/>
      <c r="I72" s="3"/>
    </row>
    <row r="85" spans="3:9" ht="12.75">
      <c r="C85" s="17"/>
      <c r="D85" s="3"/>
      <c r="E85" s="6"/>
      <c r="I85" s="3"/>
    </row>
    <row r="86" spans="3:9" ht="12.75">
      <c r="C86" s="17"/>
      <c r="D86" s="3"/>
      <c r="E86" s="6"/>
      <c r="I86" s="3"/>
    </row>
    <row r="87" spans="3:9" ht="12.75">
      <c r="C87" s="17"/>
      <c r="D87" s="3"/>
      <c r="E87" s="6"/>
      <c r="I87" s="3"/>
    </row>
    <row r="88" spans="4:5" ht="12.75">
      <c r="D88" s="3"/>
      <c r="E88" s="6"/>
    </row>
    <row r="89" spans="3:5" ht="12.75">
      <c r="C89" s="17"/>
      <c r="D89" s="3"/>
      <c r="E89" s="6"/>
    </row>
    <row r="90" spans="4:5" ht="12.75">
      <c r="D90" s="3"/>
      <c r="E90" s="6"/>
    </row>
    <row r="91" spans="4:5" ht="12.75">
      <c r="D91" s="3"/>
      <c r="E91" s="6"/>
    </row>
    <row r="92" spans="4:5" ht="12.75">
      <c r="D92" s="3"/>
      <c r="E92" s="6"/>
    </row>
    <row r="93" spans="3:5" ht="12.75">
      <c r="C93" s="17"/>
      <c r="D93" s="3"/>
      <c r="E93" s="6"/>
    </row>
    <row r="94" spans="3:5" ht="12.75">
      <c r="C94" s="17"/>
      <c r="D94" s="3"/>
      <c r="E94" s="6"/>
    </row>
    <row r="95" spans="4:5" ht="12.75">
      <c r="D95" s="3"/>
      <c r="E95" s="6"/>
    </row>
    <row r="96" spans="3:5" ht="12.75">
      <c r="C96" s="17"/>
      <c r="D96" s="3"/>
      <c r="E96" s="6"/>
    </row>
    <row r="97" spans="4:5" ht="12.75">
      <c r="D97" s="3"/>
      <c r="E97" s="6"/>
    </row>
    <row r="98" spans="3:5" ht="12.75">
      <c r="C98" s="17"/>
      <c r="D98" s="3"/>
      <c r="E98" s="6"/>
    </row>
    <row r="99" spans="3:5" ht="12.75">
      <c r="C99" s="17"/>
      <c r="D99" s="3"/>
      <c r="E99" s="6"/>
    </row>
    <row r="100" spans="3:5" ht="12.75">
      <c r="C100" s="17"/>
      <c r="D100" s="3"/>
      <c r="E100" s="6"/>
    </row>
    <row r="101" spans="4:5" ht="12.75">
      <c r="D101" s="3"/>
      <c r="E101" s="6"/>
    </row>
    <row r="102" spans="3:5" ht="12.75">
      <c r="C102" s="17"/>
      <c r="D102" s="3"/>
      <c r="E102" s="6"/>
    </row>
    <row r="103" spans="4:5" ht="12.75">
      <c r="D103" s="3"/>
      <c r="E103" s="6"/>
    </row>
    <row r="104" spans="3:5" ht="12.75">
      <c r="C104" s="17"/>
      <c r="D104" s="3"/>
      <c r="E104" s="6"/>
    </row>
    <row r="105" spans="3:5" ht="12.75">
      <c r="C105" s="17"/>
      <c r="D105" s="3"/>
      <c r="E105" s="6"/>
    </row>
    <row r="106" spans="3:5" ht="12.75">
      <c r="C106" s="17"/>
      <c r="D106" s="3"/>
      <c r="E106" s="6"/>
    </row>
    <row r="107" spans="4:5" ht="12.75">
      <c r="D107" s="3"/>
      <c r="E107" s="6"/>
    </row>
    <row r="108" spans="3:5" ht="12.75">
      <c r="C108" s="17"/>
      <c r="D108" s="3"/>
      <c r="E108" s="6"/>
    </row>
    <row r="109" spans="3:5" ht="12.75">
      <c r="C109" s="17"/>
      <c r="D109" s="3"/>
      <c r="E109" s="6"/>
    </row>
    <row r="110" spans="4:5" ht="12.75">
      <c r="D110" s="3"/>
      <c r="E110" s="6"/>
    </row>
    <row r="111" spans="3:5" ht="12.75">
      <c r="C111" s="17"/>
      <c r="D111" s="3"/>
      <c r="E111" s="6"/>
    </row>
    <row r="112" spans="3:5" ht="12.75">
      <c r="C112" s="17"/>
      <c r="D112" s="3"/>
      <c r="E112" s="6"/>
    </row>
    <row r="113" ht="12.75">
      <c r="C113" s="17"/>
    </row>
    <row r="114" ht="12.75">
      <c r="C114" s="17"/>
    </row>
    <row r="115" ht="12.75">
      <c r="C115" s="17"/>
    </row>
    <row r="116" ht="12.75">
      <c r="C116" s="17"/>
    </row>
    <row r="117" ht="12.75">
      <c r="C117" s="17"/>
    </row>
    <row r="118" ht="12.75">
      <c r="C118" s="17"/>
    </row>
    <row r="119" ht="12.75">
      <c r="C119" s="17"/>
    </row>
    <row r="120" ht="12.75">
      <c r="C120" s="17"/>
    </row>
    <row r="121" ht="12.75">
      <c r="C121" s="17"/>
    </row>
    <row r="122" ht="12.75">
      <c r="C122" s="17"/>
    </row>
  </sheetData>
  <sheetProtection/>
  <mergeCells count="4">
    <mergeCell ref="B1:F1"/>
    <mergeCell ref="B2:F2"/>
    <mergeCell ref="B3:F3"/>
    <mergeCell ref="B4:F4"/>
  </mergeCells>
  <printOptions horizontalCentered="1"/>
  <pageMargins left="0.5" right="0.5" top="1" bottom="0.75" header="0.5" footer="0.25"/>
  <pageSetup fitToHeight="1" fitToWidth="1" horizontalDpi="300" verticalDpi="300" orientation="portrait" r:id="rId1"/>
  <headerFooter alignWithMargins="0">
    <oddFooter>&amp;L&amp;6&amp;F;&amp;A;&amp;D;&amp;T;PA&amp;C&amp;9Page 5 of 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J92"/>
  <sheetViews>
    <sheetView zoomScaleSheetLayoutView="150" workbookViewId="0" topLeftCell="A1">
      <selection activeCell="E35" sqref="E35"/>
    </sheetView>
  </sheetViews>
  <sheetFormatPr defaultColWidth="9.140625" defaultRowHeight="12.75"/>
  <cols>
    <col min="2" max="2" width="45.28125" style="0" customWidth="1"/>
    <col min="3" max="3" width="10.28125" style="0" customWidth="1"/>
    <col min="4" max="4" width="17.7109375" style="0" customWidth="1"/>
    <col min="5" max="5" width="10.28125" style="0" customWidth="1"/>
    <col min="6" max="6" width="11.28125" style="0" customWidth="1"/>
    <col min="10" max="10" width="10.140625" style="0" bestFit="1" customWidth="1"/>
  </cols>
  <sheetData>
    <row r="1" ht="18" customHeight="1">
      <c r="A1" s="75" t="s">
        <v>230</v>
      </c>
    </row>
    <row r="2" spans="1:6" ht="15.75">
      <c r="A2" s="170" t="s">
        <v>0</v>
      </c>
      <c r="B2" s="170"/>
      <c r="C2" s="170"/>
      <c r="D2" s="170"/>
      <c r="E2" s="170"/>
      <c r="F2" s="170"/>
    </row>
    <row r="3" spans="1:6" ht="15.75">
      <c r="A3" s="170" t="s">
        <v>146</v>
      </c>
      <c r="B3" s="170"/>
      <c r="C3" s="170"/>
      <c r="D3" s="170"/>
      <c r="E3" s="170"/>
      <c r="F3" s="170"/>
    </row>
    <row r="4" spans="1:8" ht="9.75" customHeight="1">
      <c r="A4" s="172" t="s">
        <v>224</v>
      </c>
      <c r="B4" s="170"/>
      <c r="C4" s="170"/>
      <c r="D4" s="170"/>
      <c r="E4" s="170"/>
      <c r="F4" s="170"/>
      <c r="H4" s="115" t="s">
        <v>232</v>
      </c>
    </row>
    <row r="5" ht="9.75" customHeight="1">
      <c r="E5" s="110"/>
    </row>
    <row r="6" spans="1:6" ht="12.75">
      <c r="A6" s="25"/>
      <c r="B6" s="25"/>
      <c r="C6" s="25"/>
      <c r="D6" s="25"/>
      <c r="E6" s="25" t="s">
        <v>147</v>
      </c>
      <c r="F6" s="25"/>
    </row>
    <row r="7" spans="1:6" ht="12.75">
      <c r="A7" s="25"/>
      <c r="B7" s="25"/>
      <c r="C7" s="25" t="s">
        <v>44</v>
      </c>
      <c r="D7" s="25" t="s">
        <v>148</v>
      </c>
      <c r="E7" s="25" t="s">
        <v>32</v>
      </c>
      <c r="F7" s="25" t="s">
        <v>149</v>
      </c>
    </row>
    <row r="8" spans="1:6" ht="12.75">
      <c r="A8" s="25" t="s">
        <v>150</v>
      </c>
      <c r="B8" s="25" t="s">
        <v>7</v>
      </c>
      <c r="C8" s="25" t="s">
        <v>151</v>
      </c>
      <c r="D8" s="25" t="s">
        <v>335</v>
      </c>
      <c r="E8" s="110">
        <f>'NOV 18 CASH'!J7</f>
        <v>43434</v>
      </c>
      <c r="F8" s="25" t="s">
        <v>152</v>
      </c>
    </row>
    <row r="9" spans="1:6" ht="9.75" customHeight="1">
      <c r="A9" s="32"/>
      <c r="B9" s="4"/>
      <c r="C9" s="19"/>
      <c r="D9" s="4"/>
      <c r="E9" s="4"/>
      <c r="F9" s="4"/>
    </row>
    <row r="10" ht="9.75" customHeight="1">
      <c r="A10" s="16"/>
    </row>
    <row r="11" spans="1:6" ht="12.75" customHeight="1">
      <c r="A11" s="147" t="s">
        <v>247</v>
      </c>
      <c r="B11" t="s">
        <v>219</v>
      </c>
      <c r="D11" s="17">
        <v>6920000</v>
      </c>
      <c r="E11" s="17">
        <f>D26</f>
        <v>3910000</v>
      </c>
      <c r="F11" s="25">
        <v>2025</v>
      </c>
    </row>
    <row r="12" spans="1:6" ht="13.5" customHeight="1">
      <c r="A12" s="147" t="s">
        <v>247</v>
      </c>
      <c r="B12" s="115" t="s">
        <v>310</v>
      </c>
      <c r="C12" s="41"/>
      <c r="D12" s="41"/>
      <c r="E12" s="17">
        <f>D62</f>
        <v>22280000</v>
      </c>
      <c r="F12" s="52">
        <v>2047</v>
      </c>
    </row>
    <row r="13" spans="1:6" ht="12.75" customHeight="1" thickBot="1">
      <c r="A13" s="16"/>
      <c r="B13" s="33" t="s">
        <v>154</v>
      </c>
      <c r="C13" s="50"/>
      <c r="D13" s="51">
        <f>SUM(D11:D12)</f>
        <v>6920000</v>
      </c>
      <c r="E13" s="51">
        <f>SUM(E11:E12)</f>
        <v>26190000</v>
      </c>
      <c r="F13" s="39"/>
    </row>
    <row r="14" ht="9.75" customHeight="1" thickTop="1"/>
    <row r="15" spans="2:4" ht="14.25" customHeight="1">
      <c r="B15" t="s">
        <v>224</v>
      </c>
      <c r="C15" s="25" t="s">
        <v>155</v>
      </c>
      <c r="D15" s="25" t="s">
        <v>158</v>
      </c>
    </row>
    <row r="16" spans="2:4" ht="12.75" customHeight="1">
      <c r="B16" s="34" t="s">
        <v>156</v>
      </c>
      <c r="C16" s="69" t="s">
        <v>157</v>
      </c>
      <c r="D16" s="69" t="s">
        <v>225</v>
      </c>
    </row>
    <row r="17" ht="9.75" customHeight="1"/>
    <row r="18" spans="2:4" ht="12.75" customHeight="1">
      <c r="B18" t="s">
        <v>218</v>
      </c>
      <c r="C18" s="36">
        <v>43692</v>
      </c>
      <c r="D18" s="150">
        <v>500000</v>
      </c>
    </row>
    <row r="19" spans="2:4" ht="12.75" customHeight="1">
      <c r="B19" t="s">
        <v>218</v>
      </c>
      <c r="C19" s="36">
        <v>44058</v>
      </c>
      <c r="D19" s="150">
        <v>525000</v>
      </c>
    </row>
    <row r="20" spans="2:4" ht="12.75" customHeight="1">
      <c r="B20" t="s">
        <v>218</v>
      </c>
      <c r="C20" s="36">
        <v>44423</v>
      </c>
      <c r="D20" s="150">
        <v>545000</v>
      </c>
    </row>
    <row r="21" spans="2:4" ht="12.75" customHeight="1">
      <c r="B21" t="s">
        <v>218</v>
      </c>
      <c r="C21" s="36">
        <v>44788</v>
      </c>
      <c r="D21" s="150">
        <v>560000</v>
      </c>
    </row>
    <row r="22" spans="2:4" ht="12.75" customHeight="1">
      <c r="B22" t="s">
        <v>218</v>
      </c>
      <c r="C22" s="36">
        <v>45153</v>
      </c>
      <c r="D22" s="150">
        <v>575000</v>
      </c>
    </row>
    <row r="23" spans="2:4" ht="12.75" customHeight="1">
      <c r="B23" t="s">
        <v>218</v>
      </c>
      <c r="C23" s="36">
        <v>45519</v>
      </c>
      <c r="D23" s="150">
        <v>595000</v>
      </c>
    </row>
    <row r="24" spans="2:10" ht="12.75" customHeight="1">
      <c r="B24" t="s">
        <v>218</v>
      </c>
      <c r="C24" s="36">
        <v>45884</v>
      </c>
      <c r="D24" s="150">
        <v>610000</v>
      </c>
      <c r="J24" s="17"/>
    </row>
    <row r="25" spans="3:4" ht="9.75" customHeight="1">
      <c r="C25" s="25"/>
      <c r="D25" s="35"/>
    </row>
    <row r="26" spans="2:4" ht="16.5" customHeight="1" thickBot="1">
      <c r="B26" t="s">
        <v>161</v>
      </c>
      <c r="C26" s="25"/>
      <c r="D26" s="152">
        <f>SUM(D17:D25)</f>
        <v>3910000</v>
      </c>
    </row>
    <row r="27" ht="9.75" customHeight="1" thickTop="1">
      <c r="C27" s="25"/>
    </row>
    <row r="28" ht="9.75" customHeight="1">
      <c r="C28" s="25"/>
    </row>
    <row r="29" spans="2:4" ht="12.75">
      <c r="B29" t="s">
        <v>224</v>
      </c>
      <c r="C29" s="25" t="s">
        <v>155</v>
      </c>
      <c r="D29" s="25" t="s">
        <v>158</v>
      </c>
    </row>
    <row r="30" spans="2:4" ht="12.75">
      <c r="B30" s="34" t="s">
        <v>156</v>
      </c>
      <c r="C30" s="69" t="s">
        <v>157</v>
      </c>
      <c r="D30" s="69" t="s">
        <v>225</v>
      </c>
    </row>
    <row r="31" ht="9.75" customHeight="1">
      <c r="C31" s="25"/>
    </row>
    <row r="32" spans="2:4" ht="12.75">
      <c r="B32" t="s">
        <v>309</v>
      </c>
      <c r="C32" s="36">
        <v>43692</v>
      </c>
      <c r="D32" s="150">
        <v>415000</v>
      </c>
    </row>
    <row r="33" spans="2:4" ht="12.75">
      <c r="B33" t="s">
        <v>309</v>
      </c>
      <c r="C33" s="36">
        <v>44058</v>
      </c>
      <c r="D33" s="150">
        <v>425000</v>
      </c>
    </row>
    <row r="34" spans="2:4" ht="12.75">
      <c r="B34" t="s">
        <v>309</v>
      </c>
      <c r="C34" s="36">
        <v>44423</v>
      </c>
      <c r="D34" s="150">
        <v>445000</v>
      </c>
    </row>
    <row r="35" spans="2:4" ht="12.75">
      <c r="B35" t="s">
        <v>309</v>
      </c>
      <c r="C35" s="36">
        <v>44788</v>
      </c>
      <c r="D35" s="150">
        <v>460000</v>
      </c>
    </row>
    <row r="36" spans="2:4" ht="12.75">
      <c r="B36" t="s">
        <v>309</v>
      </c>
      <c r="C36" s="36">
        <v>45153</v>
      </c>
      <c r="D36" s="150">
        <v>485000</v>
      </c>
    </row>
    <row r="37" spans="2:4" ht="12.75">
      <c r="B37" t="s">
        <v>309</v>
      </c>
      <c r="C37" s="36">
        <v>45519</v>
      </c>
      <c r="D37" s="150">
        <v>505000</v>
      </c>
    </row>
    <row r="38" spans="2:4" ht="12.75">
      <c r="B38" t="s">
        <v>309</v>
      </c>
      <c r="C38" s="36">
        <v>45884</v>
      </c>
      <c r="D38" s="150">
        <v>525000</v>
      </c>
    </row>
    <row r="39" spans="2:4" ht="12.75">
      <c r="B39" t="s">
        <v>309</v>
      </c>
      <c r="C39" s="36">
        <v>46249</v>
      </c>
      <c r="D39" s="150">
        <v>545000</v>
      </c>
    </row>
    <row r="40" spans="2:4" ht="12.75">
      <c r="B40" t="s">
        <v>309</v>
      </c>
      <c r="C40" s="36">
        <v>46614</v>
      </c>
      <c r="D40" s="150">
        <v>570000</v>
      </c>
    </row>
    <row r="41" spans="2:4" ht="12.75">
      <c r="B41" t="s">
        <v>309</v>
      </c>
      <c r="C41" s="36">
        <v>46980</v>
      </c>
      <c r="D41" s="150">
        <v>590000</v>
      </c>
    </row>
    <row r="42" spans="2:4" ht="12.75">
      <c r="B42" t="s">
        <v>309</v>
      </c>
      <c r="C42" s="36">
        <v>47345</v>
      </c>
      <c r="D42" s="150">
        <v>615000</v>
      </c>
    </row>
    <row r="43" spans="2:4" ht="12.75">
      <c r="B43" t="s">
        <v>309</v>
      </c>
      <c r="C43" s="36">
        <v>47710</v>
      </c>
      <c r="D43" s="150">
        <v>640000</v>
      </c>
    </row>
    <row r="44" spans="2:4" ht="12.75">
      <c r="B44" t="s">
        <v>309</v>
      </c>
      <c r="C44" s="36">
        <v>48075</v>
      </c>
      <c r="D44" s="150">
        <v>665000</v>
      </c>
    </row>
    <row r="45" spans="2:4" ht="12.75">
      <c r="B45" t="s">
        <v>309</v>
      </c>
      <c r="C45" s="36">
        <v>48441</v>
      </c>
      <c r="D45" s="150">
        <v>690000</v>
      </c>
    </row>
    <row r="46" spans="2:4" ht="12.75">
      <c r="B46" t="s">
        <v>309</v>
      </c>
      <c r="C46" s="36">
        <v>48806</v>
      </c>
      <c r="D46" s="150">
        <v>720000</v>
      </c>
    </row>
    <row r="47" spans="2:4" ht="12.75">
      <c r="B47" t="s">
        <v>309</v>
      </c>
      <c r="C47" s="36">
        <v>49171</v>
      </c>
      <c r="D47" s="150">
        <v>745000</v>
      </c>
    </row>
    <row r="48" spans="2:4" ht="12.75">
      <c r="B48" t="s">
        <v>309</v>
      </c>
      <c r="C48" s="36">
        <v>49536</v>
      </c>
      <c r="D48" s="150">
        <v>775000</v>
      </c>
    </row>
    <row r="49" spans="2:4" ht="12.75">
      <c r="B49" t="s">
        <v>309</v>
      </c>
      <c r="C49" s="36">
        <v>49902</v>
      </c>
      <c r="D49" s="150">
        <v>810000</v>
      </c>
    </row>
    <row r="50" spans="2:4" ht="12.75">
      <c r="B50" t="s">
        <v>309</v>
      </c>
      <c r="C50" s="36">
        <v>50267</v>
      </c>
      <c r="D50" s="150">
        <v>840000</v>
      </c>
    </row>
    <row r="51" spans="2:4" ht="12.75">
      <c r="B51" t="s">
        <v>309</v>
      </c>
      <c r="C51" s="36">
        <v>50632</v>
      </c>
      <c r="D51" s="150">
        <v>875000</v>
      </c>
    </row>
    <row r="52" spans="2:4" ht="12.75">
      <c r="B52" t="s">
        <v>309</v>
      </c>
      <c r="C52" s="36">
        <v>50997</v>
      </c>
      <c r="D52" s="150">
        <v>915000</v>
      </c>
    </row>
    <row r="53" spans="2:4" ht="12.75">
      <c r="B53" t="s">
        <v>309</v>
      </c>
      <c r="C53" s="36">
        <v>51363</v>
      </c>
      <c r="D53" s="150">
        <v>965000</v>
      </c>
    </row>
    <row r="54" spans="2:4" ht="12.75">
      <c r="B54" t="s">
        <v>309</v>
      </c>
      <c r="C54" s="36">
        <v>51728</v>
      </c>
      <c r="D54" s="150">
        <v>1010000</v>
      </c>
    </row>
    <row r="55" spans="2:4" ht="12.75">
      <c r="B55" t="s">
        <v>309</v>
      </c>
      <c r="C55" s="36">
        <v>52093</v>
      </c>
      <c r="D55" s="150">
        <v>1050000</v>
      </c>
    </row>
    <row r="56" spans="2:4" ht="12.75">
      <c r="B56" t="s">
        <v>309</v>
      </c>
      <c r="C56" s="36">
        <v>52458</v>
      </c>
      <c r="D56" s="150">
        <v>1095000</v>
      </c>
    </row>
    <row r="57" spans="2:4" ht="12.75">
      <c r="B57" t="s">
        <v>309</v>
      </c>
      <c r="C57" s="36">
        <v>52824</v>
      </c>
      <c r="D57" s="150">
        <v>1140000</v>
      </c>
    </row>
    <row r="58" spans="2:4" ht="12.75">
      <c r="B58" t="s">
        <v>309</v>
      </c>
      <c r="C58" s="36">
        <v>53189</v>
      </c>
      <c r="D58" s="150">
        <v>1195000</v>
      </c>
    </row>
    <row r="59" spans="2:4" ht="12.75">
      <c r="B59" t="s">
        <v>309</v>
      </c>
      <c r="C59" s="36">
        <v>53554</v>
      </c>
      <c r="D59" s="150">
        <v>1255000</v>
      </c>
    </row>
    <row r="60" spans="2:4" ht="12.75">
      <c r="B60" t="s">
        <v>309</v>
      </c>
      <c r="C60" s="36">
        <v>53919</v>
      </c>
      <c r="D60" s="150">
        <v>1315000</v>
      </c>
    </row>
    <row r="61" spans="3:4" ht="12.75">
      <c r="C61" s="25"/>
      <c r="D61" s="35"/>
    </row>
    <row r="62" spans="2:4" ht="13.5" thickBot="1">
      <c r="B62" t="s">
        <v>161</v>
      </c>
      <c r="C62" s="25"/>
      <c r="D62" s="152">
        <f>SUM(D32:D61)</f>
        <v>22280000</v>
      </c>
    </row>
    <row r="63" ht="13.5" thickTop="1">
      <c r="C63" s="25"/>
    </row>
    <row r="64" ht="12.75">
      <c r="C64" s="25"/>
    </row>
    <row r="65" ht="12.75">
      <c r="C65" s="25"/>
    </row>
    <row r="66" ht="12.75">
      <c r="C66" s="25"/>
    </row>
    <row r="67" ht="12.75">
      <c r="C67" s="25"/>
    </row>
    <row r="68" ht="12.75">
      <c r="C68" s="25"/>
    </row>
    <row r="69" ht="12.75">
      <c r="C69" s="25"/>
    </row>
    <row r="70" ht="12.75">
      <c r="C70" s="25"/>
    </row>
    <row r="71" spans="2:4" ht="16.5" customHeight="1">
      <c r="B71" t="s">
        <v>153</v>
      </c>
      <c r="C71" s="25" t="s">
        <v>159</v>
      </c>
      <c r="D71" s="150">
        <v>200000</v>
      </c>
    </row>
    <row r="72" spans="2:4" ht="16.5" customHeight="1">
      <c r="B72" t="s">
        <v>153</v>
      </c>
      <c r="C72" s="36">
        <v>37302</v>
      </c>
      <c r="D72" s="151">
        <v>215000</v>
      </c>
    </row>
    <row r="73" spans="2:4" ht="16.5" customHeight="1">
      <c r="B73" t="s">
        <v>153</v>
      </c>
      <c r="C73" s="25" t="s">
        <v>160</v>
      </c>
      <c r="D73" s="150">
        <v>225000</v>
      </c>
    </row>
    <row r="74" spans="2:4" ht="16.5" customHeight="1">
      <c r="B74" t="s">
        <v>193</v>
      </c>
      <c r="C74" s="36">
        <v>38032</v>
      </c>
      <c r="D74" s="150">
        <v>240000</v>
      </c>
    </row>
    <row r="75" spans="2:4" ht="16.5" customHeight="1">
      <c r="B75" t="s">
        <v>193</v>
      </c>
      <c r="C75" s="36">
        <v>38398</v>
      </c>
      <c r="D75" s="150">
        <v>250000</v>
      </c>
    </row>
    <row r="76" spans="2:4" ht="16.5" customHeight="1">
      <c r="B76" t="s">
        <v>193</v>
      </c>
      <c r="C76" s="36">
        <v>38763</v>
      </c>
      <c r="D76" s="150">
        <v>260000</v>
      </c>
    </row>
    <row r="77" spans="2:4" ht="16.5" customHeight="1">
      <c r="B77" t="s">
        <v>193</v>
      </c>
      <c r="C77" s="36">
        <v>39128</v>
      </c>
      <c r="D77" s="150">
        <v>295000</v>
      </c>
    </row>
    <row r="78" spans="2:4" ht="16.5" customHeight="1">
      <c r="B78" t="s">
        <v>193</v>
      </c>
      <c r="C78" s="36">
        <v>39493</v>
      </c>
      <c r="D78" s="150">
        <v>295000</v>
      </c>
    </row>
    <row r="79" spans="2:4" ht="16.5" customHeight="1">
      <c r="B79" t="s">
        <v>193</v>
      </c>
      <c r="C79" s="36">
        <v>39859</v>
      </c>
      <c r="D79" s="150">
        <v>310000</v>
      </c>
    </row>
    <row r="80" spans="2:4" ht="16.5" customHeight="1">
      <c r="B80" t="s">
        <v>193</v>
      </c>
      <c r="C80" s="36">
        <v>40224</v>
      </c>
      <c r="D80" s="150">
        <v>210000</v>
      </c>
    </row>
    <row r="81" spans="2:4" ht="16.5" customHeight="1">
      <c r="B81" t="s">
        <v>193</v>
      </c>
      <c r="C81" s="36">
        <v>40405</v>
      </c>
      <c r="D81" s="150">
        <v>160000</v>
      </c>
    </row>
    <row r="82" spans="2:4" ht="16.5" customHeight="1">
      <c r="B82" t="s">
        <v>193</v>
      </c>
      <c r="C82" s="36">
        <v>40589</v>
      </c>
      <c r="D82" s="150">
        <v>215000</v>
      </c>
    </row>
    <row r="83" spans="2:4" ht="16.5" customHeight="1">
      <c r="B83" t="s">
        <v>193</v>
      </c>
      <c r="C83" s="36">
        <v>40770</v>
      </c>
      <c r="D83" s="150">
        <v>165000</v>
      </c>
    </row>
    <row r="84" spans="2:4" ht="15" customHeight="1">
      <c r="B84" t="s">
        <v>193</v>
      </c>
      <c r="C84" s="36">
        <v>40954</v>
      </c>
      <c r="D84" s="150">
        <v>225000</v>
      </c>
    </row>
    <row r="85" spans="2:4" ht="16.5" customHeight="1">
      <c r="B85" t="s">
        <v>218</v>
      </c>
      <c r="C85" s="36">
        <v>41136</v>
      </c>
      <c r="D85" s="150">
        <v>180117.49</v>
      </c>
    </row>
    <row r="86" spans="2:4" ht="16.5" customHeight="1">
      <c r="B86" t="s">
        <v>218</v>
      </c>
      <c r="C86" s="36">
        <v>41501</v>
      </c>
      <c r="D86" s="150">
        <v>407099.99</v>
      </c>
    </row>
    <row r="87" spans="2:4" ht="16.5" customHeight="1">
      <c r="B87" t="s">
        <v>218</v>
      </c>
      <c r="C87" s="36">
        <v>41866</v>
      </c>
      <c r="D87" s="150">
        <v>455000</v>
      </c>
    </row>
    <row r="88" spans="2:4" ht="16.5" customHeight="1">
      <c r="B88" s="115" t="s">
        <v>218</v>
      </c>
      <c r="C88" s="36">
        <v>42231</v>
      </c>
      <c r="D88" s="150">
        <v>460000</v>
      </c>
    </row>
    <row r="89" spans="2:4" ht="16.5" customHeight="1">
      <c r="B89" t="s">
        <v>218</v>
      </c>
      <c r="C89" s="36">
        <v>42597</v>
      </c>
      <c r="D89" s="150">
        <v>475000</v>
      </c>
    </row>
    <row r="90" spans="2:4" ht="16.5" customHeight="1">
      <c r="B90" t="s">
        <v>218</v>
      </c>
      <c r="C90" s="36">
        <v>42962</v>
      </c>
      <c r="D90" s="150">
        <v>480000</v>
      </c>
    </row>
    <row r="91" spans="2:4" ht="16.5" customHeight="1">
      <c r="B91" t="s">
        <v>218</v>
      </c>
      <c r="C91" s="36">
        <v>43327</v>
      </c>
      <c r="D91" s="150">
        <v>500000</v>
      </c>
    </row>
    <row r="92" spans="2:4" ht="16.5" customHeight="1">
      <c r="B92" t="s">
        <v>309</v>
      </c>
      <c r="C92" s="36">
        <v>43327</v>
      </c>
      <c r="D92" s="150">
        <v>520000</v>
      </c>
    </row>
  </sheetData>
  <sheetProtection/>
  <mergeCells count="3">
    <mergeCell ref="A2:F2"/>
    <mergeCell ref="A3:F3"/>
    <mergeCell ref="A4:F4"/>
  </mergeCells>
  <printOptions horizontalCentered="1"/>
  <pageMargins left="0.5" right="0.5" top="1" bottom="0.75" header="0.5" footer="0"/>
  <pageSetup horizontalDpi="300" verticalDpi="300" orientation="portrait" scale="86" r:id="rId3"/>
  <headerFooter alignWithMargins="0">
    <oddFooter>&amp;L&amp;7&amp;F;&amp;A;&amp;D;&amp;T;PA&amp;C&amp;9Page 6 of 8</oddFooter>
  </headerFooter>
  <rowBreaks count="1" manualBreakCount="1">
    <brk id="62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April Cantu</dc:creator>
  <cp:keywords/>
  <dc:description/>
  <cp:lastModifiedBy>Patricia Alvarez</cp:lastModifiedBy>
  <cp:lastPrinted>2018-11-16T14:39:45Z</cp:lastPrinted>
  <dcterms:created xsi:type="dcterms:W3CDTF">2001-01-16T14:45:11Z</dcterms:created>
  <dcterms:modified xsi:type="dcterms:W3CDTF">2019-01-13T21:00:00Z</dcterms:modified>
  <cp:category/>
  <cp:version/>
  <cp:contentType/>
  <cp:contentStatus/>
</cp:coreProperties>
</file>