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2"/>
  </bookViews>
  <sheets>
    <sheet name="ETR Worksheet" sheetId="1" r:id="rId1"/>
    <sheet name="School Dist" sheetId="2" r:id="rId2"/>
    <sheet name="County City Others" sheetId="3" r:id="rId3"/>
    <sheet name="50-212 pg1" sheetId="4" r:id="rId4"/>
    <sheet name="50-212 pg2" sheetId="5" r:id="rId5"/>
    <sheet name="50-212 pg3" sheetId="6" r:id="rId6"/>
    <sheet name="50-197" sheetId="7" r:id="rId7"/>
    <sheet name="50-198" sheetId="8" r:id="rId8"/>
    <sheet name="50-280 pg1" sheetId="9" r:id="rId9"/>
    <sheet name="50-280 pg2" sheetId="10" r:id="rId10"/>
    <sheet name="50-304" sheetId="11" r:id="rId11"/>
    <sheet name="50-757" sheetId="12" r:id="rId12"/>
    <sheet name="50-777 pg1" sheetId="13" r:id="rId13"/>
    <sheet name="50-777 pg2" sheetId="14" r:id="rId14"/>
    <sheet name="50-786" sheetId="15" r:id="rId15"/>
    <sheet name="50-818" sheetId="16" r:id="rId16"/>
    <sheet name="50-819" sheetId="17" r:id="rId17"/>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if">'ETR Worksheet'!$K$9</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6">'50-197'!$A$1:$I$52</definedName>
    <definedName name="_xlnm.Print_Area" localSheetId="7">'50-198'!$A$1:$I$57</definedName>
    <definedName name="_xlnm.Print_Area" localSheetId="3">'50-212 pg1'!$A$1:$M$78</definedName>
    <definedName name="_xlnm.Print_Area" localSheetId="8">'50-280 pg1'!$A$1:$I$50</definedName>
    <definedName name="_xlnm.Print_Area" localSheetId="9">'50-280 pg2'!$A$1:$L$48</definedName>
    <definedName name="_xlnm.Print_Area" localSheetId="10">'50-304'!$A$1:$J$47</definedName>
    <definedName name="_xlnm.Print_Area" localSheetId="11">'50-757'!$A$1:$I$51</definedName>
    <definedName name="_xlnm.Print_Area" localSheetId="12">'50-777 pg1'!$A$1:$I$52</definedName>
    <definedName name="_xlnm.Print_Area" localSheetId="13">'50-777 pg2'!$A$1:$L$45</definedName>
    <definedName name="_xlnm.Print_Area" localSheetId="14">'50-786'!$A$1:$I$53</definedName>
    <definedName name="_xlnm.Print_Area" localSheetId="16">'50-819'!$A$1:$I$43</definedName>
    <definedName name="_xlnm.Print_Area" localSheetId="2">'County City Others'!$A$1:$D$132</definedName>
    <definedName name="_xlnm.Print_Area" localSheetId="0">'ETR Worksheet'!$A$1:$N$48</definedName>
    <definedName name="_xlnm.Print_Area" localSheetId="1">'School Dist'!$A$1:$D$76</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3" hidden="1">'50-212 pg1'!$A$1:$M$78</definedName>
    <definedName name="Z_8C5E928A_97E0_44B1_879D_C91BDD249B4C_.wvu.PrintArea" localSheetId="12" hidden="1">'50-777 pg1'!$A$1:$I$52</definedName>
    <definedName name="Z_8C5E928A_97E0_44B1_879D_C91BDD249B4C_.wvu.PrintArea" localSheetId="2" hidden="1">'County City Others'!$A$1:$D$108</definedName>
    <definedName name="Z_8C5E928A_97E0_44B1_879D_C91BDD249B4C_.wvu.PrintArea" localSheetId="0" hidden="1">'ETR Worksheet'!$A$1:$N$48</definedName>
    <definedName name="Z_8C5E928A_97E0_44B1_879D_C91BDD249B4C_.wvu.PrintArea" localSheetId="1" hidden="1">'School Dist'!$A$1:$D$76</definedName>
    <definedName name="Z_D9C52D58_E81E_4AED_A8BE_73ABBF6179A0_.wvu.PrintArea" localSheetId="2" hidden="1">'County City Others'!$A$1:$D$108</definedName>
    <definedName name="Z_D9C52D58_E81E_4AED_A8BE_73ABBF6179A0_.wvu.PrintArea" localSheetId="0" hidden="1">'ETR Worksheet'!$A$1:$N$20</definedName>
    <definedName name="Z_D9C52D58_E81E_4AED_A8BE_73ABBF6179A0_.wvu.PrintArea" localSheetId="1" hidden="1">'School Dist'!$A$1:$D$76</definedName>
  </definedNames>
  <calcPr fullCalcOnLoad="1"/>
</workbook>
</file>

<file path=xl/sharedStrings.xml><?xml version="1.0" encoding="utf-8"?>
<sst xmlns="http://schemas.openxmlformats.org/spreadsheetml/2006/main" count="969" uniqueCount="605">
  <si>
    <t>7/14/2015 4:58:19 PM</t>
  </si>
  <si>
    <t>EFFECTIVE TAX RATE TOTALS</t>
  </si>
  <si>
    <t>APR Year</t>
  </si>
  <si>
    <t>Tax Year</t>
  </si>
  <si>
    <t xml:space="preserve">Entity: </t>
  </si>
  <si>
    <t>CODE</t>
  </si>
  <si>
    <t>RFM-FARM MARKET ROAD (2015)</t>
  </si>
  <si>
    <t>Year</t>
  </si>
  <si>
    <t>Description</t>
  </si>
  <si>
    <t>Input Data Here</t>
  </si>
  <si>
    <t>School</t>
  </si>
  <si>
    <t>Non School</t>
  </si>
  <si>
    <t>Total Taxable Value</t>
  </si>
  <si>
    <t>L.1</t>
  </si>
  <si>
    <t>Tax Ceilings</t>
  </si>
  <si>
    <t>L.2A</t>
  </si>
  <si>
    <t>L.2</t>
  </si>
  <si>
    <t>Total Adopted Tax Rate  - per 100 eg. School rate 1.06</t>
  </si>
  <si>
    <t>L.4</t>
  </si>
  <si>
    <t>Market Value of New 2015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</si>
  <si>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</si>
  <si>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</si>
  <si>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</si>
  <si>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</si>
  <si>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</si>
  <si>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</si>
  <si>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</si>
  <si>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</si>
  <si>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</si>
  <si>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</si>
  <si>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</si>
  <si>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</si>
  <si>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</si>
  <si>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</si>
  <si>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</si>
  <si>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</si>
  <si>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</si>
  <si>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</si>
  <si>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</si>
  <si>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Taxable Value of Properties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</si>
  <si>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</si>
  <si>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</si>
  <si>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</si>
  <si>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</si>
  <si>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</si>
  <si>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</si>
  <si>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</si>
  <si>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</si>
  <si>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</si>
  <si>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</si>
  <si>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</si>
  <si>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</si>
  <si>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</si>
  <si>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</si>
  <si>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</si>
  <si>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</si>
  <si>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</si>
  <si>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</si>
  <si>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</si>
  <si>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</si>
  <si>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</si>
  <si>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</si>
  <si>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</si>
  <si>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</si>
  <si>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</si>
  <si>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2015</t>
  </si>
  <si>
    <t>2015 Effective Tax Rate Worksheet</t>
  </si>
  <si>
    <t>School Districts</t>
  </si>
  <si>
    <t>Line</t>
  </si>
  <si>
    <t>Activity</t>
  </si>
  <si>
    <t>Amount/Rate</t>
  </si>
  <si>
    <r>
      <rPr>
        <b/>
        <sz val="12"/>
        <color indexed="8"/>
        <rFont val="Arial"/>
        <family val="2"/>
      </rPr>
      <t>2014 total taxable value.</t>
    </r>
    <r>
      <rPr>
        <sz val="12"/>
        <color indexed="8"/>
        <rFont val="Arial"/>
        <family val="2"/>
      </rPr>
      <t xml:space="preserve"> Enter the amount of 2014 taxable value on the 2014 tax roll today. Include any adjustments since last year’s certification; exclude one-third over-appraisal corrections from these adjustments. This total includes the taxable value of homesteads with tax ceilings (will deduct in Line 2) and the captured value for tax increment financing.</t>
    </r>
  </si>
  <si>
    <t>2014 tax ceilings and Chapter 313 limitations.</t>
  </si>
  <si>
    <r>
      <rPr>
        <b/>
        <sz val="12"/>
        <rFont val="Arial"/>
        <family val="2"/>
      </rPr>
      <t>A.</t>
    </r>
    <r>
      <rPr>
        <sz val="12"/>
        <rFont val="Arial"/>
        <family val="2"/>
      </rPr>
      <t xml:space="preserve"> Enter 2014 total taxable value of homesteads with tax ceilings.
These include the homesteads of homeowners age 65 or older
or disabled.</t>
    </r>
  </si>
  <si>
    <r>
      <rPr>
        <b/>
        <sz val="12"/>
        <rFont val="Arial"/>
        <family val="2"/>
      </rPr>
      <t>B.</t>
    </r>
    <r>
      <rPr>
        <sz val="12"/>
        <rFont val="Arial"/>
        <family val="2"/>
      </rPr>
      <t xml:space="preserve"> Enter 2014 total taxable value of applicable Chapter 313 limitations when calculating effective maintenance and operations taxes.
Enter zero when calculating effective debt service taxes. (Use these
numbers on the advice of your legal counsel.) </t>
    </r>
  </si>
  <si>
    <r>
      <rPr>
        <b/>
        <sz val="12"/>
        <rFont val="Arial"/>
        <family val="2"/>
      </rPr>
      <t>C.</t>
    </r>
    <r>
      <rPr>
        <sz val="12"/>
        <rFont val="Arial"/>
        <family val="2"/>
      </rPr>
      <t xml:space="preserve"> Add A and B.</t>
    </r>
  </si>
  <si>
    <r>
      <rPr>
        <b/>
        <sz val="12"/>
        <color indexed="8"/>
        <rFont val="Arial"/>
        <family val="2"/>
      </rPr>
      <t>Preliminary 2014 adjusted taxable value.</t>
    </r>
    <r>
      <rPr>
        <sz val="12"/>
        <color indexed="8"/>
        <rFont val="Arial"/>
        <family val="2"/>
      </rPr>
      <t xml:space="preserve"> Subtract Line 2 from Line 1.</t>
    </r>
  </si>
  <si>
    <r>
      <rPr>
        <b/>
        <sz val="12"/>
        <color indexed="8"/>
        <rFont val="Arial"/>
        <family val="2"/>
      </rPr>
      <t>2014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</si>
  <si>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2014 taxable value lost because court appeals of ARB decisions reduced 2014 appraised value.
</t>
  </si>
  <si>
    <r>
      <rPr>
        <b/>
        <sz val="12"/>
        <rFont val="Arial"/>
        <family val="2"/>
      </rPr>
      <t>A.</t>
    </r>
    <r>
      <rPr>
        <sz val="12"/>
        <rFont val="Arial"/>
        <family val="2"/>
      </rPr>
      <t xml:space="preserve"> Original 2014 ARB values:</t>
    </r>
  </si>
  <si>
    <r>
      <rPr>
        <b/>
        <sz val="12"/>
        <rFont val="Arial"/>
        <family val="2"/>
      </rPr>
      <t>B.</t>
    </r>
    <r>
      <rPr>
        <sz val="12"/>
        <rFont val="Arial"/>
        <family val="2"/>
      </rPr>
      <t xml:space="preserve"> 2014 values resulting from final court decisions:     -</t>
    </r>
  </si>
  <si>
    <r>
      <rPr>
        <b/>
        <sz val="12"/>
        <rFont val="Arial"/>
        <family val="2"/>
      </rPr>
      <t>C.</t>
    </r>
    <r>
      <rPr>
        <sz val="12"/>
        <rFont val="Arial"/>
        <family val="2"/>
      </rPr>
      <t xml:space="preserve"> 2014 value loss. Subtract B from A.</t>
    </r>
  </si>
  <si>
    <r>
      <rPr>
        <b/>
        <sz val="12"/>
        <color indexed="8"/>
        <rFont val="Arial"/>
        <family val="2"/>
      </rPr>
      <t>2014 taxable value, adjusted for court-ordered reductions.</t>
    </r>
    <r>
      <rPr>
        <sz val="12"/>
        <color indexed="8"/>
        <rFont val="Arial"/>
        <family val="2"/>
      </rPr>
      <t xml:space="preserve">
Add Line 3 and Line 5C.</t>
    </r>
  </si>
  <si>
    <r>
      <rPr>
        <b/>
        <sz val="12"/>
        <color indexed="8"/>
        <rFont val="Arial"/>
        <family val="2"/>
      </rPr>
      <t>2014 taxable value of property in territory the school deannexed after Jan. 1, 2014.</t>
    </r>
    <r>
      <rPr>
        <sz val="12"/>
        <color indexed="8"/>
        <rFont val="Arial"/>
        <family val="2"/>
      </rPr>
      <t xml:space="preserve"> Enter the 2014 value of property in deannexed territory.</t>
    </r>
  </si>
  <si>
    <r>
      <rPr>
        <sz val="10"/>
        <color indexed="8"/>
        <rFont val="Times New Roman"/>
        <family val="1"/>
      </rPr>
      <t xml:space="preserve">2014 taxable value lost because property first qualified for an exemption in 2015.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goods-in-transit exemptions.</t>
    </r>
    <r>
      <rPr>
        <b/>
        <sz val="12"/>
        <rFont val="Arial"/>
        <family val="2"/>
      </rPr>
      <t xml:space="preserve">
</t>
    </r>
  </si>
  <si>
    <r>
      <rPr>
        <b/>
        <sz val="12"/>
        <rFont val="Arial"/>
        <family val="2"/>
      </rPr>
      <t>A.</t>
    </r>
    <r>
      <rPr>
        <sz val="12"/>
        <rFont val="Arial"/>
        <family val="2"/>
      </rPr>
      <t xml:space="preserve"> Absolute exemptions. Use 2014 market value:</t>
    </r>
  </si>
  <si>
    <r>
      <rPr>
        <b/>
        <sz val="12"/>
        <rFont val="Arial"/>
        <family val="2"/>
      </rPr>
      <t>B.</t>
    </r>
    <r>
      <rPr>
        <sz val="12"/>
        <rFont val="Arial"/>
        <family val="2"/>
      </rPr>
      <t xml:space="preserve"> Partial exemptions. 2015 exemption amount or 2015 amount or 2015 percentage exemption times 2014 value:     +</t>
    </r>
  </si>
  <si>
    <r>
      <rPr>
        <b/>
        <sz val="12"/>
        <rFont val="Arial"/>
        <family val="2"/>
      </rPr>
      <t>C.</t>
    </r>
    <r>
      <rPr>
        <sz val="12"/>
        <rFont val="Arial"/>
        <family val="2"/>
      </rPr>
      <t xml:space="preserve"> Value loss. Add A and B.</t>
    </r>
  </si>
  <si>
    <r>
      <rPr>
        <sz val="10"/>
        <color indexed="8"/>
        <rFont val="Times New Roman"/>
        <family val="1"/>
      </rPr>
      <t xml:space="preserve">2014 taxable value lost because property first qualified for agricultural appraisal (1-d or 1-d-1), timber appraisal, recreational/scenic appraisal or public access airport special appraisal in 2015. </t>
    </r>
    <r>
      <rPr>
        <sz val="12"/>
        <rFont val="Arial"/>
        <family val="2"/>
      </rPr>
      <t>Use only properties that qualified in 2015 for the first time; do not use properties that qualified in 2014.</t>
    </r>
    <r>
      <rPr>
        <b/>
        <sz val="12"/>
        <rFont val="Arial"/>
        <family val="2"/>
      </rPr>
      <t xml:space="preserve">
</t>
    </r>
  </si>
  <si>
    <r>
      <rPr>
        <b/>
        <sz val="12"/>
        <rFont val="Arial"/>
        <family val="2"/>
      </rPr>
      <t>A.</t>
    </r>
    <r>
      <rPr>
        <sz val="12"/>
        <rFont val="Arial"/>
        <family val="2"/>
      </rPr>
      <t xml:space="preserve"> 2014 market value:  </t>
    </r>
  </si>
  <si>
    <r>
      <rPr>
        <b/>
        <sz val="12"/>
        <rFont val="Arial"/>
        <family val="2"/>
      </rPr>
      <t>B.</t>
    </r>
    <r>
      <rPr>
        <sz val="12"/>
        <rFont val="Arial"/>
        <family val="2"/>
      </rPr>
      <t xml:space="preserve"> 2015 productivity or special appraised value:     -</t>
    </r>
  </si>
  <si>
    <r>
      <rPr>
        <b/>
        <sz val="12"/>
        <rFont val="Arial"/>
        <family val="2"/>
      </rPr>
      <t>C.</t>
    </r>
    <r>
      <rPr>
        <sz val="12"/>
        <rFont val="Arial"/>
        <family val="2"/>
      </rPr>
      <t xml:space="preserve"> C. Value loss. Subtract B from A.</t>
    </r>
  </si>
  <si>
    <r>
      <rPr>
        <b/>
        <sz val="12"/>
        <rFont val="Arial"/>
        <family val="2"/>
      </rPr>
      <t xml:space="preserve">Total adjustments for lost value. </t>
    </r>
    <r>
      <rPr>
        <sz val="12"/>
        <rFont val="Arial"/>
        <family val="2"/>
      </rPr>
      <t>Add Lines 7, 8C and 9C.</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</si>
  <si>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</si>
  <si>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Adjusted 2014 taxes.</t>
    </r>
    <r>
      <rPr>
        <sz val="12"/>
        <color indexed="8"/>
        <rFont val="Arial"/>
        <family val="2"/>
      </rPr>
      <t xml:space="preserve"> Multiply Line 4 by Line 11 and divide by $100.</t>
    </r>
  </si>
  <si>
    <r>
      <rPr>
        <b/>
        <sz val="12"/>
        <color indexed="8"/>
        <rFont val="Arial"/>
        <family val="2"/>
      </rPr>
      <t>Taxes refunded for years preceding tax year 2014.</t>
    </r>
    <r>
      <rPr>
        <sz val="12"/>
        <color indexed="8"/>
        <rFont val="Arial"/>
        <family val="2"/>
      </rPr>
      <t xml:space="preserve"> Enter the amount of taxes refunded in the preceding year for tax years before that year. Types of refunds include court decisions, corrections and payment errors. Do not include refunds for tax year 2014. This line applies only to tax years preceding tax year 2014.</t>
    </r>
  </si>
  <si>
    <r>
      <rPr>
        <b/>
        <sz val="12"/>
        <color indexed="8"/>
        <rFont val="Arial"/>
        <family val="2"/>
      </rPr>
      <t xml:space="preserve">Adjusted 2014 taxes with refunds. </t>
    </r>
    <r>
      <rPr>
        <sz val="12"/>
        <color indexed="8"/>
        <rFont val="Arial"/>
        <family val="2"/>
      </rPr>
      <t>Add Lines 12 and 13.</t>
    </r>
  </si>
  <si>
    <r>
      <rPr>
        <sz val="10"/>
        <color indexed="8"/>
        <rFont val="Times New Roman"/>
        <family val="1"/>
      </rPr>
      <t xml:space="preserve">Total 2015 taxable value on the 2015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</si>
  <si>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 xml:space="preserve">A. Certified values only: </t>
    </r>
    <r>
      <rPr>
        <sz val="12"/>
        <rFont val="Arial"/>
        <family val="2"/>
      </rPr>
      <t xml:space="preserve"> </t>
    </r>
  </si>
  <si>
    <r>
      <rPr>
        <b/>
        <sz val="12"/>
        <rFont val="Arial"/>
        <family val="2"/>
      </rPr>
      <t xml:space="preserve">B. Pollution control exemption: </t>
    </r>
    <r>
      <rPr>
        <sz val="12"/>
        <rFont val="Arial"/>
        <family val="2"/>
      </rPr>
      <t>Deduct the value of property exempted for the current tax year for the first time as pollution control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</si>
  <si>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</si>
  <si>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</si>
  <si>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</si>
  <si>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school districts a list of those taxable properties that the chief appraiser knows about, but are not included at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</si>
  <si>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Total value under protest or not certified. </t>
    </r>
    <r>
      <rPr>
        <sz val="12"/>
        <rFont val="Arial"/>
        <family val="2"/>
      </rPr>
      <t>Add A and B.</t>
    </r>
  </si>
  <si>
    <t xml:space="preserve">2015 tax ceilings and Chapter 313 limitations.                                                                                             </t>
  </si>
  <si>
    <r>
      <rPr>
        <sz val="10"/>
        <color indexed="8"/>
        <rFont val="Times New Roman"/>
        <family val="1"/>
      </rPr>
      <t xml:space="preserve">A. Enter 2015 total taxable value of homesteads with tax ceilings.
</t>
    </r>
    <r>
      <rPr>
        <sz val="12"/>
        <rFont val="Arial"/>
        <family val="2"/>
      </rPr>
      <t>These include the homesteads of homeowners age 65 or older
or disabled.</t>
    </r>
  </si>
  <si>
    <r>
      <rPr>
        <b/>
        <sz val="12"/>
        <rFont val="Arial"/>
        <family val="2"/>
      </rPr>
      <t>B. Enter 2015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</si>
  <si>
    <r>
      <rPr>
        <b/>
        <sz val="12"/>
        <rFont val="Arial"/>
        <family val="2"/>
      </rPr>
      <t xml:space="preserve">C. </t>
    </r>
    <r>
      <rPr>
        <sz val="12"/>
        <rFont val="Arial"/>
        <family val="2"/>
      </rPr>
      <t>Add A and B.</t>
    </r>
  </si>
  <si>
    <r>
      <rPr>
        <b/>
        <sz val="12"/>
        <color indexed="8"/>
        <rFont val="Arial"/>
        <family val="2"/>
      </rPr>
      <t>2015 total taxable value.</t>
    </r>
    <r>
      <rPr>
        <sz val="12"/>
        <color indexed="8"/>
        <rFont val="Arial"/>
        <family val="2"/>
      </rPr>
      <t xml:space="preserve"> Add Lines 15C and 16C. Subtract Line 17C.</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</si>
  <si>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 by the school district.</t>
    </r>
  </si>
  <si>
    <r>
      <rPr>
        <b/>
        <sz val="12"/>
        <color indexed="8"/>
        <rFont val="Arial"/>
        <family val="2"/>
      </rPr>
      <t>Total 2015 taxable value of new improvements and new personal property located in new improvements.</t>
    </r>
    <r>
      <rPr>
        <sz val="12"/>
        <color indexed="8"/>
        <rFont val="Arial"/>
        <family val="2"/>
      </rPr>
      <t xml:space="preserve"> New means the item was not on the appraisal roll in 2014. New additions to existing improvements may be included if the appraised value can be determined. New personal property in a new improvement must have been brought into the taxing unit after Jan. 1, 2014, and be located in a new improvement.</t>
    </r>
  </si>
  <si>
    <r>
      <rPr>
        <b/>
        <sz val="12"/>
        <color indexed="8"/>
        <rFont val="Arial"/>
        <family val="2"/>
      </rPr>
      <t>Total adjustments to the 2015 taxable value.</t>
    </r>
    <r>
      <rPr>
        <sz val="12"/>
        <color indexed="8"/>
        <rFont val="Arial"/>
        <family val="2"/>
      </rPr>
      <t xml:space="preserve"> Add lines 19 and 20.</t>
    </r>
  </si>
  <si>
    <r>
      <rPr>
        <b/>
        <sz val="12"/>
        <color indexed="8"/>
        <rFont val="Arial"/>
        <family val="2"/>
      </rPr>
      <t>2015 adjusted taxable value.</t>
    </r>
    <r>
      <rPr>
        <sz val="12"/>
        <color indexed="8"/>
        <rFont val="Arial"/>
        <family val="2"/>
      </rPr>
      <t xml:space="preserve"> Subtract line 21 from line 18.</t>
    </r>
  </si>
  <si>
    <r>
      <rPr>
        <b/>
        <sz val="12"/>
        <color indexed="8"/>
        <rFont val="Arial"/>
        <family val="2"/>
      </rPr>
      <t xml:space="preserve">2015 effective tax rate. </t>
    </r>
    <r>
      <rPr>
        <sz val="12"/>
        <color indexed="8"/>
        <rFont val="Arial"/>
        <family val="2"/>
      </rPr>
      <t>Divide line 14 by line 22 and multiply by $100.</t>
    </r>
  </si>
  <si>
    <r>
      <rPr>
        <b/>
        <sz val="12"/>
        <color indexed="8"/>
        <rFont val="Arial"/>
        <family val="2"/>
      </rPr>
      <t>2015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</si>
  <si>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r>
      <rPr>
        <b/>
        <sz val="12"/>
        <color indexed="8"/>
        <rFont val="Arial"/>
        <family val="2"/>
      </rPr>
      <t>Maintenance and Operations (M&amp;O) tax rate.</t>
    </r>
    <r>
      <rPr>
        <sz val="12"/>
        <color indexed="8"/>
        <rFont val="Arial"/>
        <family val="2"/>
      </rPr>
      <t xml:space="preserve"> Enter $1.50 OR the 2005 adopted M&amp;O rate if voters approved a rate higher than $1.50.</t>
    </r>
  </si>
  <si>
    <t>Multiply line 25 times 0.6667.</t>
  </si>
  <si>
    <r>
      <rPr>
        <b/>
        <sz val="12"/>
        <color indexed="8"/>
        <rFont val="Arial"/>
        <family val="2"/>
      </rPr>
      <t>2015 rollback M&amp;O rate.</t>
    </r>
    <r>
      <rPr>
        <sz val="12"/>
        <color indexed="8"/>
        <rFont val="Arial"/>
        <family val="2"/>
      </rPr>
      <t xml:space="preserve">
Use the lesser of the M&amp;O rate as calculated in Tax Code § 26.08(n)(2)(A) and (B).</t>
    </r>
  </si>
  <si>
    <r>
      <rPr>
        <sz val="10"/>
        <color indexed="8"/>
        <rFont val="Times New Roman"/>
        <family val="1"/>
      </rPr>
      <t xml:space="preserve">Total 2015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</si>
  <si>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 xml:space="preserve">A. </t>
    </r>
    <r>
      <rPr>
        <sz val="12"/>
        <rFont val="Arial"/>
        <family val="2"/>
      </rPr>
      <t>Debt includes contractual payments to other school districts that have incurred debt on behalf of this school district, if those debts meet the four conditions above. Include only amounts that will be paid from property tax revenue. Do not include appraisal district budget payments.</t>
    </r>
  </si>
  <si>
    <r>
      <rPr>
        <b/>
        <sz val="12"/>
        <rFont val="Arial"/>
        <family val="2"/>
      </rPr>
      <t xml:space="preserve">B. </t>
    </r>
    <r>
      <rPr>
        <sz val="12"/>
        <rFont val="Arial"/>
        <family val="2"/>
      </rPr>
      <t xml:space="preserve">If using unencumbered funds, subtract unencumbered fund amount used from total debt.     -    </t>
    </r>
    <r>
      <rPr>
        <b/>
        <sz val="12"/>
        <rFont val="Arial"/>
        <family val="2"/>
      </rPr>
      <t xml:space="preserve"> </t>
    </r>
  </si>
  <si>
    <r>
      <rPr>
        <b/>
        <sz val="12"/>
        <rFont val="Arial"/>
        <family val="2"/>
      </rPr>
      <t xml:space="preserve">C. </t>
    </r>
    <r>
      <rPr>
        <sz val="12"/>
        <rFont val="Arial"/>
        <family val="2"/>
      </rPr>
      <t xml:space="preserve">Subtract state aid received for paying principal and interest on debt for facilities through the existing debt allotment program and/or instructional facilities allotment program.     - </t>
    </r>
  </si>
  <si>
    <r>
      <rPr>
        <b/>
        <sz val="12"/>
        <color indexed="8"/>
        <rFont val="Arial"/>
        <family val="2"/>
      </rPr>
      <t>D.</t>
    </r>
    <r>
      <rPr>
        <sz val="12"/>
        <color indexed="8"/>
        <rFont val="Arial"/>
        <family val="2"/>
      </rPr>
      <t xml:space="preserve"> Total: Subtract B and C from A.</t>
    </r>
  </si>
  <si>
    <r>
      <rPr>
        <b/>
        <sz val="12"/>
        <color indexed="8"/>
        <rFont val="Arial"/>
        <family val="2"/>
      </rPr>
      <t>Certified 2014 excess debt collections.</t>
    </r>
    <r>
      <rPr>
        <sz val="12"/>
        <color indexed="8"/>
        <rFont val="Arial"/>
        <family val="2"/>
      </rPr>
      <t xml:space="preserve"> Enter the amount certified by the collector.</t>
    </r>
  </si>
  <si>
    <r>
      <rPr>
        <b/>
        <sz val="12"/>
        <color indexed="8"/>
        <rFont val="Arial"/>
        <family val="2"/>
      </rPr>
      <t xml:space="preserve">Adjusted 2015 debt. </t>
    </r>
    <r>
      <rPr>
        <sz val="12"/>
        <color indexed="8"/>
        <rFont val="Arial"/>
        <family val="2"/>
      </rPr>
      <t>Subtract line 29 from line 28D.</t>
    </r>
  </si>
  <si>
    <r>
      <rPr>
        <b/>
        <sz val="12"/>
        <color indexed="8"/>
        <rFont val="Arial"/>
        <family val="2"/>
      </rPr>
      <t xml:space="preserve">Certified 2015 anticipated collection rate. </t>
    </r>
    <r>
      <rPr>
        <sz val="12"/>
        <color indexed="8"/>
        <rFont val="Arial"/>
        <family val="2"/>
      </rPr>
      <t>Enter the rate certified by the collector. If the rate is 100 percent or greater, enter 100 percent.</t>
    </r>
  </si>
  <si>
    <r>
      <rPr>
        <b/>
        <sz val="12"/>
        <color indexed="8"/>
        <rFont val="Arial"/>
        <family val="2"/>
      </rPr>
      <t>2015 debt adjusted for collections.</t>
    </r>
    <r>
      <rPr>
        <sz val="12"/>
        <color indexed="8"/>
        <rFont val="Arial"/>
        <family val="2"/>
      </rPr>
      <t xml:space="preserve"> Divide line 30 by line 31.</t>
    </r>
  </si>
  <si>
    <t>Enter the 2015 captured appraised value of real property taxable by the school district in a tax increment financing zone that corresponds to the 2015 taxes that will be deposited into the tax increment fund.</t>
  </si>
  <si>
    <r>
      <rPr>
        <b/>
        <sz val="12"/>
        <color indexed="8"/>
        <rFont val="Arial"/>
        <family val="2"/>
      </rPr>
      <t xml:space="preserve">2015 total taxable value. </t>
    </r>
    <r>
      <rPr>
        <sz val="12"/>
        <color indexed="8"/>
        <rFont val="Arial"/>
        <family val="2"/>
      </rPr>
      <t>Subtract line 33 from line 18.</t>
    </r>
  </si>
  <si>
    <r>
      <rPr>
        <b/>
        <sz val="12"/>
        <color indexed="8"/>
        <rFont val="Arial"/>
        <family val="2"/>
      </rPr>
      <t>2015 debt tax rate.</t>
    </r>
    <r>
      <rPr>
        <sz val="12"/>
        <color indexed="8"/>
        <rFont val="Arial"/>
        <family val="2"/>
      </rPr>
      <t xml:space="preserve"> Divide line 32 by line 34 and multiply by $100.</t>
    </r>
  </si>
  <si>
    <r>
      <rPr>
        <b/>
        <sz val="12"/>
        <color indexed="8"/>
        <rFont val="Arial"/>
        <family val="2"/>
      </rPr>
      <t>2015 rollback tax rate.</t>
    </r>
    <r>
      <rPr>
        <sz val="12"/>
        <color indexed="8"/>
        <rFont val="Arial"/>
        <family val="2"/>
      </rPr>
      <t xml:space="preserve"> Add lines 27 and 35.</t>
    </r>
  </si>
  <si>
    <r>
      <rPr>
        <b/>
        <sz val="12"/>
        <color indexed="8"/>
        <rFont val="Arial"/>
        <family val="2"/>
      </rPr>
      <t xml:space="preserve">Certified expenses from the Texas Commission on Environmental Quality (TCEQ). </t>
    </r>
    <r>
      <rPr>
        <sz val="12"/>
        <color indexed="8"/>
        <rFont val="Arial"/>
        <family val="2"/>
      </rPr>
      <t xml:space="preserve">Enter the amount certified in the determination letter from TCEQ. The taxing unit shall provide its tax assessor with a copy of the letter. See </t>
    </r>
    <r>
      <rPr>
        <b/>
        <sz val="12"/>
        <color indexed="8"/>
        <rFont val="Arial"/>
        <family val="2"/>
      </rPr>
      <t>Chapter 3</t>
    </r>
    <r>
      <rPr>
        <sz val="12"/>
        <color indexed="8"/>
        <rFont val="Arial"/>
        <family val="2"/>
      </rPr>
      <t>, the Rollback Rate, for more details.</t>
    </r>
  </si>
  <si>
    <r>
      <rPr>
        <b/>
        <sz val="12"/>
        <color indexed="8"/>
        <rFont val="Arial"/>
        <family val="2"/>
      </rPr>
      <t>2015 total taxable value.</t>
    </r>
    <r>
      <rPr>
        <sz val="12"/>
        <color indexed="8"/>
        <rFont val="Arial"/>
        <family val="2"/>
      </rPr>
      <t xml:space="preserve"> Enter the amount from line 34 of the Rollback Tax Rate Worksheet.</t>
    </r>
  </si>
  <si>
    <r>
      <rPr>
        <b/>
        <sz val="12"/>
        <color indexed="8"/>
        <rFont val="Arial"/>
        <family val="2"/>
      </rPr>
      <t>Additional rate for pollution control.</t>
    </r>
    <r>
      <rPr>
        <sz val="12"/>
        <color indexed="8"/>
        <rFont val="Arial"/>
        <family val="2"/>
      </rPr>
      <t xml:space="preserve"> Divide line 37 by line 38 and multiply by$100.</t>
    </r>
  </si>
  <si>
    <r>
      <rPr>
        <b/>
        <sz val="12"/>
        <color indexed="8"/>
        <rFont val="Arial"/>
        <family val="2"/>
      </rPr>
      <t>2015 rollback tax rate, adjusted for pollution control.</t>
    </r>
    <r>
      <rPr>
        <sz val="12"/>
        <color indexed="8"/>
        <rFont val="Arial"/>
        <family val="2"/>
      </rPr>
      <t xml:space="preserve"> Add line 39 and line 36.</t>
    </r>
  </si>
  <si>
    <t>Taxing Units Other Than School Districts</t>
  </si>
  <si>
    <r>
      <rPr>
        <b/>
        <sz val="12"/>
        <rFont val="Arial"/>
        <family val="2"/>
      </rPr>
      <t>2014 total taxable value.</t>
    </r>
    <r>
      <rPr>
        <sz val="12"/>
        <rFont val="Arial"/>
        <family val="2"/>
      </rPr>
      <t xml:space="preserve"> Enter the amount of 2014 taxable value on the 2014 tax roll today. Include any adjustments since last year’s certification; exclude Tax  Code § 25.25(d) one-third over-appraisal corrections from these adjustments. This total includes the taxable value of homesteads with tax ceilings (will deduct in Line 2) and the captured value for tax increment financing (will deduct taxes in Line 14).</t>
    </r>
  </si>
  <si>
    <r>
      <rPr>
        <b/>
        <sz val="12"/>
        <color indexed="8"/>
        <rFont val="Arial"/>
        <family val="2"/>
      </rPr>
      <t>2014 tax ceilings.</t>
    </r>
    <r>
      <rPr>
        <sz val="12"/>
        <color indexed="8"/>
        <rFont val="Arial"/>
        <family val="2"/>
      </rPr>
      <t xml:space="preserve"> Counties, cities and junior college districts. Enter 2014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</si>
  <si>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t>2014 total adopted tax rate.</t>
  </si>
  <si>
    <r>
      <rPr>
        <b/>
        <sz val="12"/>
        <rFont val="Arial"/>
        <family val="2"/>
      </rPr>
      <t>2014 taxable value lost because court appeals of ARB decisions reduced 2014 appraised value.</t>
    </r>
    <r>
      <rPr>
        <sz val="12"/>
        <rFont val="Arial"/>
        <family val="2"/>
      </rPr>
      <t xml:space="preserve">
</t>
    </r>
  </si>
  <si>
    <t>A.       Original 2014 ARB values:</t>
  </si>
  <si>
    <t>B.       2014 values resulting from final court decisions:     -</t>
  </si>
  <si>
    <r>
      <rPr>
        <b/>
        <sz val="12"/>
        <rFont val="Arial"/>
        <family val="2"/>
      </rPr>
      <t xml:space="preserve">C.       2014 value loss. </t>
    </r>
    <r>
      <rPr>
        <sz val="12"/>
        <rFont val="Arial"/>
        <family val="2"/>
      </rPr>
      <t>Subtract B from A.</t>
    </r>
  </si>
  <si>
    <r>
      <rPr>
        <b/>
        <sz val="12"/>
        <color indexed="8"/>
        <rFont val="Arial"/>
        <family val="2"/>
      </rPr>
      <t>2014 taxable value of property in territory the taxing unit deannexed after Jan. 1, 2014.</t>
    </r>
    <r>
      <rPr>
        <sz val="12"/>
        <color indexed="8"/>
        <rFont val="Arial"/>
        <family val="2"/>
      </rPr>
      <t xml:space="preserve"> Enter the 2014 value of property in deannexed territory.</t>
    </r>
  </si>
  <si>
    <r>
      <rPr>
        <b/>
        <sz val="12"/>
        <rFont val="Arial"/>
        <family val="2"/>
      </rPr>
      <t xml:space="preserve">2014 taxable value lost because property first qualified for an exemption in 2015. </t>
    </r>
    <r>
      <rPr>
        <sz val="12"/>
        <rFont val="Arial"/>
        <family val="2"/>
      </rPr>
      <t xml:space="preserve">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</si>
  <si>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r>
      <rPr>
        <b/>
        <sz val="12"/>
        <rFont val="Arial"/>
        <family val="2"/>
      </rPr>
      <t>A.       Absolute exemptions.</t>
    </r>
    <r>
      <rPr>
        <sz val="12"/>
        <rFont val="Arial"/>
        <family val="2"/>
      </rPr>
      <t xml:space="preserve"> Use 2014 market value:</t>
    </r>
  </si>
  <si>
    <r>
      <rPr>
        <b/>
        <sz val="12"/>
        <rFont val="Arial"/>
        <family val="2"/>
      </rPr>
      <t>B.       Partial exemptions.</t>
    </r>
    <r>
      <rPr>
        <sz val="12"/>
        <rFont val="Arial"/>
        <family val="2"/>
      </rPr>
      <t xml:space="preserve"> 2015 exemption amount or 2015 percentage                  exemption times 2014 value:     +</t>
    </r>
  </si>
  <si>
    <r>
      <rPr>
        <b/>
        <sz val="12"/>
        <rFont val="Arial"/>
        <family val="2"/>
      </rPr>
      <t>C.       Value loss.</t>
    </r>
    <r>
      <rPr>
        <sz val="12"/>
        <rFont val="Arial"/>
        <family val="2"/>
      </rPr>
      <t xml:space="preserve"> Add A and B.</t>
    </r>
  </si>
  <si>
    <r>
      <rPr>
        <b/>
        <sz val="12"/>
        <rFont val="Arial"/>
        <family val="2"/>
      </rPr>
      <t>2014 taxable value lost because property first qualified for agricultural appraisal (1-d or 1-d-1), timber appraisal, recreational/scenic appraisal or public access airport special appraisal in 2015.</t>
    </r>
    <r>
      <rPr>
        <sz val="12"/>
        <rFont val="Arial"/>
        <family val="2"/>
      </rPr>
      <t xml:space="preserve"> Use only properties that qualified in 2015 for the first time; do not use properties that qualified in 2014.
</t>
    </r>
  </si>
  <si>
    <t>A.       2014 market value:</t>
  </si>
  <si>
    <t>B.       2015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</si>
  <si>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</si>
  <si>
    <r>
      <rPr>
        <b/>
        <sz val="12"/>
        <color indexed="8"/>
        <rFont val="Arial"/>
        <family val="2"/>
      </rPr>
      <t>2014 adjusted taxable value.</t>
    </r>
    <r>
      <rPr>
        <sz val="12"/>
        <color indexed="8"/>
        <rFont val="Arial"/>
        <family val="2"/>
      </rPr>
      <t xml:space="preserve"> Subtract Line 10 from Line 6</t>
    </r>
  </si>
  <si>
    <r>
      <rPr>
        <b/>
        <sz val="12"/>
        <color indexed="8"/>
        <rFont val="Arial"/>
        <family val="2"/>
      </rPr>
      <t xml:space="preserve">Taxes refunded for years preceding tax year 2014. </t>
    </r>
    <r>
      <rPr>
        <sz val="12"/>
        <color indexed="8"/>
        <rFont val="Arial"/>
        <family val="2"/>
      </rPr>
      <t>Enter the amount of taxes refunded by the taxing unit for tax years preceding tax year 2014. Types of refunds include court decisions, Tax Code § 25.25(b) and (c) corrections and Tax Code § 31.11 payment errors. Do not include refunds for tax year 2014. This line applies only to tax years preceding tax year 2014.</t>
    </r>
  </si>
  <si>
    <r>
      <rPr>
        <b/>
        <sz val="12"/>
        <color indexed="8"/>
        <rFont val="Arial"/>
        <family val="2"/>
      </rPr>
      <t>Taxes in tax increment financing (TIF) for tax year 2014.</t>
    </r>
    <r>
      <rPr>
        <sz val="12"/>
        <color indexed="8"/>
        <rFont val="Arial"/>
        <family val="2"/>
      </rPr>
      <t xml:space="preserve"> Enter the amount of taxes paid into the tax increment fund for a reinvestment zone as agreed by the taxing unit. If the taxing unit has no 2015 captured appraised value in Line 16D, enter 0.</t>
    </r>
  </si>
  <si>
    <r>
      <rPr>
        <b/>
        <sz val="12"/>
        <color indexed="8"/>
        <rFont val="Arial"/>
        <family val="2"/>
      </rPr>
      <t>Adjusted 2014 taxes with refunds and TIF adjustment.</t>
    </r>
    <r>
      <rPr>
        <sz val="12"/>
        <color indexed="8"/>
        <rFont val="Arial"/>
        <family val="2"/>
      </rPr>
      <t xml:space="preserve"> Add Lines 12 and 13, subtract Line 14.</t>
    </r>
  </si>
  <si>
    <r>
      <rPr>
        <b/>
        <sz val="12"/>
        <rFont val="Arial"/>
        <family val="2"/>
      </rPr>
      <t>Total 2015 taxable value on the 2015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</si>
  <si>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</si>
  <si>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</si>
  <si>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exemption: </t>
    </r>
    <r>
      <rPr>
        <sz val="12"/>
        <rFont val="Arial"/>
        <family val="2"/>
      </rPr>
      <t>Deduct the value of property exempted for the current tax year for the first time as pollution control property:     -</t>
    </r>
  </si>
  <si>
    <r>
      <rPr>
        <b/>
        <sz val="12"/>
        <rFont val="Arial"/>
        <family val="2"/>
      </rPr>
      <t>D.       Tax increment financing:</t>
    </r>
    <r>
      <rPr>
        <sz val="12"/>
        <rFont val="Arial"/>
        <family val="2"/>
      </rPr>
      <t xml:space="preserve"> Deduct the 2015 captured appraised value of property taxable by a taxing unit in a tax increment financing zone for which the 2015 taxes will be deposited into the tax increment fund. Do not include any new property value that will be included in Line 21 below.  -</t>
    </r>
  </si>
  <si>
    <r>
      <rPr>
        <b/>
        <sz val="12"/>
        <rFont val="Arial"/>
        <family val="2"/>
      </rPr>
      <t>E.       Total 2015 value.</t>
    </r>
    <r>
      <rPr>
        <sz val="12"/>
        <rFont val="Arial"/>
        <family val="2"/>
      </rPr>
      <t xml:space="preserve"> Add A and B, then subtract C and D.</t>
    </r>
  </si>
  <si>
    <r>
      <rPr>
        <b/>
        <sz val="12"/>
        <rFont val="Arial"/>
        <family val="2"/>
      </rPr>
      <t xml:space="preserve">Total value of properties under protest or not included on certified appraisal roll.
</t>
    </r>
  </si>
  <si>
    <r>
      <rPr>
        <b/>
        <sz val="12"/>
        <rFont val="Arial"/>
        <family val="2"/>
      </rPr>
      <t>A.       2015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</si>
  <si>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r>
      <rPr>
        <b/>
        <sz val="12"/>
        <rFont val="Arial"/>
        <family val="2"/>
      </rPr>
      <t xml:space="preserve">B.       2015 value of properties not under protest or included on certified appraisal roll. </t>
    </r>
    <r>
      <rPr>
        <sz val="12"/>
        <rFont val="Arial"/>
        <family val="2"/>
      </rPr>
      <t>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</si>
  <si>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</si>
  <si>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2015 tax ceilings.</t>
    </r>
    <r>
      <rPr>
        <sz val="12"/>
        <color indexed="8"/>
        <rFont val="Arial"/>
        <family val="2"/>
      </rPr>
      <t xml:space="preserve"> Counties, cities and junior colleges enter 2015 total taxable value of homesteads with tax ceilings. These include the homesteads of homeowners age 65 or older or disabled. Other taxing units enter 0. If your taxing units adopted the tax ceiling provision in 2014 or a prior year for homeowners age 65 or older or disabled, use this step.</t>
    </r>
  </si>
  <si>
    <r>
      <rPr>
        <b/>
        <sz val="12"/>
        <color indexed="8"/>
        <rFont val="Arial"/>
        <family val="2"/>
      </rPr>
      <t xml:space="preserve">2015 total taxable value. </t>
    </r>
    <r>
      <rPr>
        <sz val="12"/>
        <color indexed="8"/>
        <rFont val="Arial"/>
        <family val="2"/>
      </rPr>
      <t>Add Lines 16E and 17C. Subtract Line 18.</t>
    </r>
  </si>
  <si>
    <r>
      <rPr>
        <b/>
        <sz val="12"/>
        <color indexed="8"/>
        <rFont val="Arial"/>
        <family val="2"/>
      </rPr>
      <t>Total 2015 taxable value of properties in territory annexed after Jan. 1, 2014.</t>
    </r>
    <r>
      <rPr>
        <sz val="12"/>
        <color indexed="8"/>
        <rFont val="Arial"/>
        <family val="2"/>
      </rPr>
      <t xml:space="preserve"> Include both real and personal property. Enter the 2015 value of property in territory annexed.</t>
    </r>
  </si>
  <si>
    <r>
      <rPr>
        <b/>
        <sz val="12"/>
        <color indexed="8"/>
        <rFont val="Arial"/>
        <family val="2"/>
      </rPr>
      <t xml:space="preserve">Total 2015 taxable value of new improvements and new personal property located in new improvements. </t>
    </r>
    <r>
      <rPr>
        <sz val="12"/>
        <color indexed="8"/>
        <rFont val="Arial"/>
        <family val="2"/>
      </rPr>
      <t>New means the item was not on the appraisal roll in 2014.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2014, and be located in a new improvement. New improvements do include property on which a tax abatement agreement has expired for 2015.</t>
    </r>
  </si>
  <si>
    <r>
      <rPr>
        <b/>
        <sz val="12"/>
        <color indexed="8"/>
        <rFont val="Arial"/>
        <family val="2"/>
      </rPr>
      <t>Total adjustments to the 2015 taxable value.</t>
    </r>
    <r>
      <rPr>
        <sz val="12"/>
        <color indexed="8"/>
        <rFont val="Arial"/>
        <family val="2"/>
      </rPr>
      <t xml:space="preserve"> Add Lines 20 and 21.</t>
    </r>
  </si>
  <si>
    <r>
      <rPr>
        <b/>
        <sz val="12"/>
        <color indexed="8"/>
        <rFont val="Arial"/>
        <family val="2"/>
      </rPr>
      <t>2015 adjusted taxable value.</t>
    </r>
    <r>
      <rPr>
        <sz val="12"/>
        <color indexed="8"/>
        <rFont val="Arial"/>
        <family val="2"/>
      </rPr>
      <t xml:space="preserve"> Subtract Line 22 from Line 19.</t>
    </r>
  </si>
  <si>
    <r>
      <rPr>
        <b/>
        <sz val="12"/>
        <color indexed="8"/>
        <rFont val="Arial"/>
        <family val="2"/>
      </rPr>
      <t>2015 effective tax rate.</t>
    </r>
    <r>
      <rPr>
        <sz val="12"/>
        <color indexed="8"/>
        <rFont val="Arial"/>
        <family val="2"/>
      </rPr>
      <t xml:space="preserve"> Divide Line 15 by Line 23 and multiply by $100.</t>
    </r>
  </si>
  <si>
    <r>
      <rPr>
        <b/>
        <sz val="12"/>
        <color indexed="8"/>
        <rFont val="Arial"/>
        <family val="2"/>
      </rPr>
      <t>COUNTIES ONLY.</t>
    </r>
    <r>
      <rPr>
        <sz val="12"/>
        <color indexed="8"/>
        <rFont val="Arial"/>
        <family val="2"/>
      </rPr>
      <t xml:space="preserve"> Add together the effective tax rates for each type of tax the county levies. The total is the 2015 county effective tax rate.</t>
    </r>
  </si>
  <si>
    <t>A county, city or hospital district that adopted the additional sales tax in November 2014 or in May 2015 must adjust its effective tax rate. The Additional Sales Tax Rate Worksheet sets out this adjustment.   Do not forget to complete the Additional Sales Tax Rate Worksheet if the taxing unit adopted the additional sales tax on these dates.</t>
  </si>
  <si>
    <t>2015 RollbackTax Rate Worksheet</t>
  </si>
  <si>
    <t>2014 maintenance and operations (M&amp;O) tax rate.</t>
  </si>
  <si>
    <t>2014 adjusted taxable value. Enter the amount from Line 11.</t>
  </si>
  <si>
    <r>
      <rPr>
        <b/>
        <sz val="12"/>
        <color indexed="8"/>
        <rFont val="Arial"/>
        <family val="2"/>
      </rPr>
      <t>2014 M&amp;O taxes.</t>
    </r>
    <r>
      <rPr>
        <sz val="12"/>
        <color indexed="8"/>
        <rFont val="Arial"/>
        <family val="2"/>
      </rPr>
      <t xml:space="preserve">
</t>
    </r>
  </si>
  <si>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</si>
  <si>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 Amount of additional sales tax collected and spent on M&amp;O expenses in 2014.</t>
    </r>
    <r>
      <rPr>
        <sz val="12"/>
        <color indexed="8"/>
        <rFont val="Arial"/>
        <family val="2"/>
      </rPr>
      <t xml:space="preserve"> Enter amount from full year’s sales tax revenue spent for M&amp;O in 2014 fiscal year, if any. Other taxing units enter 0. Counties exclude any 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</si>
  <si>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Enter the amount for the state criminal justice mandate.</t>
    </r>
    <r>
      <rPr>
        <sz val="12"/>
        <color indexed="8"/>
        <rFont val="Arial"/>
        <family val="2"/>
      </rPr>
      <t xml:space="preserv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</si>
  <si>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</si>
  <si>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r>
      <rPr>
        <b/>
        <sz val="12"/>
        <color indexed="8"/>
        <rFont val="Arial"/>
        <family val="2"/>
      </rPr>
      <t xml:space="preserve">E.       Taxes refunded for years preceding tax year 2014: </t>
    </r>
    <r>
      <rPr>
        <sz val="12"/>
        <color indexed="8"/>
        <rFont val="Arial"/>
        <family val="2"/>
      </rPr>
      <t>Enter the amount of M&amp;O taxes refunded in the preceding year for taxes before that year. Types of refunds include court decisions, Tax Code § 25.25(b) and (c) corrections and Tax Code § 31.11 payment errors. Do not include refunds for tax year 2014. This line applies only to tax years preceding tax year 2014.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</si>
  <si>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</si>
  <si>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2015 captured appraised value in Line 16D, enter 0.     -</t>
    </r>
  </si>
  <si>
    <t>H. -       Adjusted M&amp;O Taxes. Add A, B, C, E and F. For taxing unit with D, subtract if discontinuing function, Subtract G.</t>
  </si>
  <si>
    <t>H. +       Adjusted M&amp;O Taxes. Add A, B, C, E and F. For taxing unit with D, add if receiving function. Subtract G.</t>
  </si>
  <si>
    <t>H.         If discontinuing function in 28.D then input value in 28.H -                                                                                            or                                                                                                                             If receiving function in 28.D then input value in 28.H +</t>
  </si>
  <si>
    <r>
      <rPr>
        <b/>
        <sz val="12"/>
        <color indexed="8"/>
        <rFont val="Arial"/>
        <family val="2"/>
      </rPr>
      <t>2015 adjusted taxable value.</t>
    </r>
    <r>
      <rPr>
        <sz val="12"/>
        <color indexed="8"/>
        <rFont val="Arial"/>
        <family val="2"/>
      </rPr>
      <t xml:space="preserve">  Enter Line 23 from the Effective Tax Rate Worksheet.</t>
    </r>
  </si>
  <si>
    <r>
      <rPr>
        <b/>
        <sz val="12"/>
        <color indexed="8"/>
        <rFont val="Arial"/>
        <family val="2"/>
      </rPr>
      <t xml:space="preserve">2015 effective maintenance and operations rate. </t>
    </r>
    <r>
      <rPr>
        <sz val="12"/>
        <color indexed="8"/>
        <rFont val="Arial"/>
        <family val="2"/>
      </rPr>
      <t xml:space="preserve">
Divide Line 28H by Line 29 and multiply by $100.</t>
    </r>
  </si>
  <si>
    <r>
      <rPr>
        <b/>
        <sz val="12"/>
        <color indexed="8"/>
        <rFont val="Arial"/>
        <family val="2"/>
      </rPr>
      <t>2015 rollback maintenance and operation rate.</t>
    </r>
    <r>
      <rPr>
        <sz val="12"/>
        <color indexed="8"/>
        <rFont val="Arial"/>
        <family val="2"/>
      </rPr>
      <t xml:space="preserve">
Multiply Line 30 by 1.08.</t>
    </r>
  </si>
  <si>
    <r>
      <rPr>
        <b/>
        <sz val="12"/>
        <color indexed="8"/>
        <rFont val="Arial"/>
        <family val="2"/>
      </rPr>
      <t>Total 2015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</si>
  <si>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Debt also includes contractual payments to other taxing units that have incurred debts on behalf of this taxing unit, if those debts meet the four conditions above. Include only amounts that will be paid from property tax revenue. Do not include appraisal district budget payments. List the debt in Schedule B: Debt Service</t>
    </r>
  </si>
  <si>
    <r>
      <rPr>
        <b/>
        <sz val="12"/>
        <color indexed="8"/>
        <rFont val="Arial"/>
        <family val="2"/>
      </rPr>
      <t xml:space="preserve">B. </t>
    </r>
    <r>
      <rPr>
        <sz val="12"/>
        <color indexed="8"/>
        <rFont val="Arial"/>
        <family val="2"/>
      </rPr>
      <t xml:space="preserve">      Subtract unencumbered fund amount used to reduce total debt.     -</t>
    </r>
  </si>
  <si>
    <r>
      <rPr>
        <b/>
        <sz val="12"/>
        <color indexed="8"/>
        <rFont val="Arial"/>
        <family val="2"/>
      </rPr>
      <t>C.</t>
    </r>
    <r>
      <rPr>
        <sz val="12"/>
        <color indexed="8"/>
        <rFont val="Arial"/>
        <family val="2"/>
      </rPr>
      <t xml:space="preserve">       Subtract amount paid from other resources.     -                              </t>
    </r>
  </si>
  <si>
    <r>
      <rPr>
        <b/>
        <sz val="12"/>
        <color indexed="8"/>
        <rFont val="Arial"/>
        <family val="2"/>
      </rPr>
      <t>D.</t>
    </r>
    <r>
      <rPr>
        <sz val="12"/>
        <color indexed="8"/>
        <rFont val="Arial"/>
        <family val="2"/>
      </rPr>
      <t xml:space="preserve">       Adjusted debt. Subtract B and C from A.</t>
    </r>
  </si>
  <si>
    <r>
      <rPr>
        <b/>
        <sz val="12"/>
        <color indexed="8"/>
        <rFont val="Arial"/>
        <family val="2"/>
      </rPr>
      <t xml:space="preserve">Adjusted 2015 debt. </t>
    </r>
    <r>
      <rPr>
        <sz val="12"/>
        <color indexed="8"/>
        <rFont val="Arial"/>
        <family val="2"/>
      </rPr>
      <t>Subtract Line 33 from Line 32D.</t>
    </r>
  </si>
  <si>
    <r>
      <rPr>
        <b/>
        <sz val="12"/>
        <color indexed="8"/>
        <rFont val="Arial"/>
        <family val="2"/>
      </rPr>
      <t>Certified 2015 anticipated collection rate.</t>
    </r>
    <r>
      <rPr>
        <sz val="12"/>
        <color indexed="8"/>
        <rFont val="Arial"/>
        <family val="2"/>
      </rPr>
      <t xml:space="preserve"> Enter the rate certified by the collector. If the rate is 100 percent or greater, enter 100 percent.</t>
    </r>
  </si>
  <si>
    <r>
      <rPr>
        <b/>
        <sz val="12"/>
        <color indexed="8"/>
        <rFont val="Arial"/>
        <family val="2"/>
      </rPr>
      <t xml:space="preserve">2015 debt adjusted for collections. </t>
    </r>
    <r>
      <rPr>
        <sz val="12"/>
        <color indexed="8"/>
        <rFont val="Arial"/>
        <family val="2"/>
      </rPr>
      <t>Divide Line 34 by Line 35</t>
    </r>
  </si>
  <si>
    <r>
      <rPr>
        <b/>
        <sz val="12"/>
        <color indexed="8"/>
        <rFont val="Arial"/>
        <family val="2"/>
      </rPr>
      <t>2015 total taxable value.</t>
    </r>
    <r>
      <rPr>
        <sz val="12"/>
        <color indexed="8"/>
        <rFont val="Arial"/>
        <family val="2"/>
      </rPr>
      <t xml:space="preserve"> Enter the amount on Line 19.</t>
    </r>
  </si>
  <si>
    <r>
      <rPr>
        <b/>
        <sz val="12"/>
        <color indexed="8"/>
        <rFont val="Arial"/>
        <family val="2"/>
      </rPr>
      <t>2015 debt tax rate.</t>
    </r>
    <r>
      <rPr>
        <sz val="12"/>
        <color indexed="8"/>
        <rFont val="Arial"/>
        <family val="2"/>
      </rPr>
      <t xml:space="preserve"> Divide Line 36 by Line 37 and multiply by $100.</t>
    </r>
  </si>
  <si>
    <r>
      <rPr>
        <b/>
        <sz val="12"/>
        <color indexed="8"/>
        <rFont val="Arial"/>
        <family val="2"/>
      </rPr>
      <t>2015 rollback tax rate.</t>
    </r>
    <r>
      <rPr>
        <sz val="12"/>
        <color indexed="8"/>
        <rFont val="Arial"/>
        <family val="2"/>
      </rPr>
      <t xml:space="preserve"> Add Lines 31 and 38.</t>
    </r>
  </si>
  <si>
    <r>
      <rPr>
        <b/>
        <sz val="12"/>
        <color indexed="8"/>
        <rFont val="Arial"/>
        <family val="2"/>
      </rPr>
      <t xml:space="preserve">COUNTIES ONLY. </t>
    </r>
    <r>
      <rPr>
        <sz val="12"/>
        <color indexed="8"/>
        <rFont val="Arial"/>
        <family val="2"/>
      </rPr>
      <t>Add together the rollback tax rates for each type of tax the county levies. The total is the 2015 county rollback tax rate.</t>
    </r>
  </si>
  <si>
    <t>A taxing unit that adopted the additional sales tax must complete the lines for the Additional Sales Tax Rate. A taxing              unit seeking additional rollback protection for pollution control expenses completes the Additional Rollback Protectionfor Pollution Control.</t>
  </si>
  <si>
    <t>2015 Additional SalesTax Rate Worksheet</t>
  </si>
  <si>
    <r>
      <rPr>
        <b/>
        <sz val="12"/>
        <color indexed="8"/>
        <rFont val="Arial"/>
        <family val="2"/>
      </rPr>
      <t xml:space="preserve">Taxable Sales. </t>
    </r>
    <r>
      <rPr>
        <sz val="12"/>
        <color indexed="8"/>
        <rFont val="Arial"/>
        <family val="2"/>
      </rPr>
      <t>For taxing units that adopted the sales tax in November 2014 or May 2015, enter the Comptroller’s estimate of taxable sales for the previous four quarters. Taxing units that adopted the sales tax before November 2014,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</si>
  <si>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b/>
        <sz val="12"/>
        <color indexed="8"/>
        <rFont val="Arial"/>
        <family val="2"/>
      </rPr>
      <t xml:space="preserve">
Taxing units that adopted the sales tax in November 2014 or in May 2015.</t>
    </r>
    <r>
      <rPr>
        <sz val="12"/>
        <color indexed="8"/>
        <rFont val="Arial"/>
        <family val="2"/>
      </rPr>
      <t xml:space="preserve"> Multiply the amount on Line 41 by the sales tax rate (.01, .005 or .0025, as applicable) and multiply the result by .95. 
                                                       - or - 
</t>
    </r>
    <r>
      <rPr>
        <b/>
        <sz val="12"/>
        <color indexed="8"/>
        <rFont val="Arial"/>
        <family val="2"/>
      </rPr>
      <t xml:space="preserve">Taxing units that adopted the sales tax before November 2014. </t>
    </r>
    <r>
      <rPr>
        <sz val="12"/>
        <color indexed="8"/>
        <rFont val="Arial"/>
        <family val="2"/>
      </rPr>
      <t xml:space="preserve"> Enter the sales tax revenue for the previous four quarters. Do not multiply by .95.</t>
    </r>
  </si>
  <si>
    <r>
      <rPr>
        <b/>
        <sz val="12"/>
        <color indexed="8"/>
        <rFont val="Arial"/>
        <family val="2"/>
      </rPr>
      <t>2015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</si>
  <si>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</si>
  <si>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2015 effective tax rate, unadjusted for sales tax.</t>
    </r>
    <r>
      <rPr>
        <sz val="12"/>
        <color indexed="8"/>
        <rFont val="Arial"/>
        <family val="2"/>
      </rPr>
      <t xml:space="preserve"> Enter the rate from Line 24 or 25, as applicable, on the Effective Tax Rate Worksheet.</t>
    </r>
  </si>
  <si>
    <r>
      <rPr>
        <b/>
        <sz val="12"/>
        <color indexed="8"/>
        <rFont val="Arial"/>
        <family val="2"/>
      </rPr>
      <t>2015 effective tax rate, adjusted for sales tax.</t>
    </r>
    <r>
      <rPr>
        <sz val="12"/>
        <color indexed="8"/>
        <rFont val="Arial"/>
        <family val="2"/>
      </rPr>
      <t xml:space="preserve">
Taxing units that adopted the sales tax in November 2014 or in May 2015. Subtract Line 44 from Line 45. Skip to Line 47 if you adopted the additional sales tax before November 2014.</t>
    </r>
  </si>
  <si>
    <r>
      <rPr>
        <b/>
        <sz val="12"/>
        <color indexed="8"/>
        <rFont val="Arial"/>
        <family val="2"/>
      </rPr>
      <t>2015 rollback tax rate, unadjusted for sales tax.</t>
    </r>
    <r>
      <rPr>
        <sz val="12"/>
        <color indexed="8"/>
        <rFont val="Arial"/>
        <family val="2"/>
      </rPr>
      <t xml:space="preserve"> Enter the rate from Line 39 or 40, as applicable, of the Rollback Tax Rate Worksheet.</t>
    </r>
  </si>
  <si>
    <r>
      <rPr>
        <b/>
        <sz val="12"/>
        <color indexed="8"/>
        <rFont val="Arial"/>
        <family val="2"/>
      </rPr>
      <t xml:space="preserve">2015 rollback tax rate, adjusted for sales tax. </t>
    </r>
    <r>
      <rPr>
        <sz val="12"/>
        <color indexed="8"/>
        <rFont val="Arial"/>
        <family val="2"/>
      </rPr>
      <t>Subtract Line 44 from Line 47.</t>
    </r>
  </si>
  <si>
    <t>2015 Additional Rollback Protection for Pollution Control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</si>
  <si>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The taxing unit shall provide its tax assessor-collector with a copy of the letter. See Chapter 3, the Rollback Rate, for more details.</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</si>
  <si>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</si>
  <si>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2015 rollback tax rate, adjusted for pollution control. </t>
    </r>
    <r>
      <rPr>
        <sz val="12"/>
        <color indexed="8"/>
        <rFont val="Arial"/>
        <family val="2"/>
      </rPr>
      <t>Add Line 51 to one of the following lines (as applicable): Line 39, Line 40 (counties) or Line 48 (taxing units with the additional sales tax).</t>
    </r>
  </si>
  <si>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</si>
  <si>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</si>
  <si>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</si>
  <si>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</si>
  <si>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</si>
  <si>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</si>
  <si>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</si>
  <si>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</si>
  <si>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</si>
  <si>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</si>
  <si>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</si>
  <si>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</si>
  <si>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</si>
  <si>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</si>
  <si>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</si>
  <si>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</si>
  <si>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</si>
  <si>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</si>
  <si>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</si>
  <si>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</si>
  <si>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</si>
  <si>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</si>
  <si>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</si>
  <si>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</si>
  <si>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</si>
  <si>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</si>
  <si>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</si>
  <si>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</si>
  <si>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</si>
  <si>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</si>
  <si>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</si>
  <si>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</si>
  <si>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</si>
  <si>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</si>
  <si>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</si>
  <si>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</si>
  <si>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</si>
  <si>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</si>
  <si>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</si>
  <si>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</si>
  <si>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</si>
  <si>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</si>
  <si>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</si>
  <si>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</si>
  <si>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</si>
  <si>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</si>
  <si>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</si>
  <si>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</si>
  <si>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</si>
  <si>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</si>
  <si>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</si>
  <si>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The Property Tax Assistance Division at the Texas Comptroller of Public Accounts provides property tax</t>
  </si>
  <si>
    <t>www.window.state.tx.us/taxinfo/proptax</t>
  </si>
  <si>
    <t>information and resources for taxpayers, local taxing entities, appraisal districts and appraisal review boards.</t>
  </si>
  <si>
    <t>Page 1 • 50-212 • 04-14/13</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</si>
  <si>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</si>
  <si>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</si>
  <si>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</si>
  <si>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</si>
  <si>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</si>
  <si>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</si>
  <si>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</si>
  <si>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</si>
  <si>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</si>
  <si>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</si>
  <si>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</si>
  <si>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</si>
  <si>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</si>
  <si>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</si>
  <si>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</si>
  <si>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</si>
  <si>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</si>
  <si>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</si>
  <si>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</si>
  <si>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</si>
  <si>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</si>
  <si>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</si>
  <si>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</si>
  <si>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</si>
  <si>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</si>
  <si>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</si>
  <si>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</si>
  <si>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</si>
  <si>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</si>
  <si>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</si>
  <si>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</si>
  <si>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</si>
  <si>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</si>
  <si>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</si>
  <si>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</si>
  <si>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</si>
  <si>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</si>
  <si>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</si>
  <si>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</si>
  <si>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</si>
  <si>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</si>
  <si>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</si>
  <si>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</si>
  <si>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</si>
  <si>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</si>
  <si>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</si>
  <si>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</si>
  <si>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</si>
  <si>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</si>
  <si>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</si>
  <si>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</si>
  <si>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</si>
  <si>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</si>
  <si>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</si>
  <si>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</si>
  <si>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</si>
  <si>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</si>
  <si>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</si>
  <si>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www.window.state.tx.us/taxinfo/proptax</t>
  </si>
  <si>
    <t>Page 2 • 50-212 • 04-14/13</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</si>
  <si>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</si>
  <si>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</si>
  <si>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</si>
  <si>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</si>
  <si>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</si>
  <si>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</si>
  <si>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</si>
  <si>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</si>
  <si>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</si>
  <si>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</si>
  <si>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</si>
  <si>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04-14/13</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</si>
  <si>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</si>
  <si>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</si>
  <si>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</si>
  <si>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</si>
  <si>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</si>
  <si>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</si>
  <si>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</si>
  <si>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</si>
  <si>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</si>
  <si>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</si>
  <si>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</si>
  <si>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</si>
  <si>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</si>
  <si>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</si>
  <si>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</si>
  <si>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</si>
  <si>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</si>
  <si>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</si>
  <si>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</si>
  <si>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</si>
  <si>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</si>
  <si>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</si>
  <si>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</si>
  <si>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</si>
  <si>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</si>
  <si>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</si>
  <si>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</si>
  <si>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</si>
  <si>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</si>
  <si>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</si>
  <si>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</si>
  <si>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</si>
  <si>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</si>
  <si>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</si>
  <si>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</si>
  <si>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</si>
  <si>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50-197 • 02-14/17</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</si>
  <si>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</si>
  <si>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</si>
  <si>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</si>
  <si>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</si>
  <si>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</si>
  <si>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</si>
  <si>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</si>
  <si>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</si>
  <si>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</si>
  <si>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</si>
  <si>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</si>
  <si>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</si>
  <si>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</si>
  <si>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</si>
  <si>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</si>
  <si>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</si>
  <si>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</si>
  <si>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for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</si>
  <si>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</si>
  <si>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</si>
  <si>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</si>
  <si>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</si>
  <si>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</si>
  <si>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</si>
  <si>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</si>
  <si>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</si>
  <si>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</si>
  <si>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</si>
  <si>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</si>
  <si>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</si>
  <si>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</si>
  <si>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</si>
  <si>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(locationofmeetingincludingmailingaddress)</t>
  </si>
  <si>
    <t>(time of meeting)</t>
  </si>
  <si>
    <t>50-198 • 04-14/9</t>
  </si>
  <si>
    <t>Property Tax Form 50-280</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</si>
  <si>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</si>
  <si>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</si>
  <si>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</si>
  <si>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</si>
  <si>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</si>
  <si>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</si>
  <si>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</si>
  <si>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</si>
  <si>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</si>
  <si>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</si>
  <si>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</si>
  <si>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</si>
  <si>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</si>
  <si>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</si>
  <si>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</si>
  <si>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</si>
  <si>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</si>
  <si>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</si>
  <si>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</si>
  <si>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</si>
  <si>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</si>
  <si>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</si>
  <si>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</si>
  <si>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</si>
  <si>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</si>
  <si>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</si>
  <si>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</si>
  <si>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</si>
  <si>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</si>
  <si>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</si>
  <si>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</si>
  <si>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</si>
  <si>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</si>
  <si>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</si>
  <si>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</si>
  <si>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</si>
  <si>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Section 1.04(8), Tax Code.</t>
  </si>
  <si>
    <t>** “New property” is defined by Section 26.012(17), Tax Code.</t>
  </si>
  <si>
    <t>*** “Taxable value” is defined by Section 1.04(10), Tax Code.</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</si>
  <si>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</si>
  <si>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</si>
  <si>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</si>
  <si>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</si>
  <si>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</si>
  <si>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</si>
  <si>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</si>
  <si>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</si>
  <si>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</si>
  <si>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</si>
  <si>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</si>
  <si>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</si>
  <si>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</si>
  <si>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</si>
  <si>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</si>
  <si>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</si>
  <si>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</si>
  <si>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</si>
  <si>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</si>
  <si>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</si>
  <si>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</si>
  <si>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</si>
  <si>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</si>
  <si>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</si>
  <si>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</si>
  <si>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</si>
  <si>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</si>
  <si>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</si>
  <si>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</si>
  <si>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</si>
  <si>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</si>
  <si>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</si>
  <si>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</si>
  <si>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</si>
  <si>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</si>
  <si>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</si>
  <si>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</si>
  <si>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6-06/2</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</si>
  <si>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</si>
  <si>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</si>
  <si>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</si>
  <si>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</si>
  <si>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</si>
  <si>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</si>
  <si>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</si>
  <si>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</si>
  <si>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</si>
  <si>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</si>
  <si>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</si>
  <si>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</si>
  <si>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</si>
  <si>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</si>
  <si>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</si>
  <si>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</si>
  <si>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</si>
  <si>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</si>
  <si>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</si>
  <si>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</si>
  <si>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value</t>
  </si>
  <si>
    <t>General exemptions available</t>
  </si>
  <si>
    <t>(excluding senior citizen’s or disabled</t>
  </si>
  <si>
    <t>person’s exemptions)</t>
  </si>
  <si>
    <t>Average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</si>
  <si>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</si>
  <si>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</si>
  <si>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</si>
  <si>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</si>
  <si>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</si>
  <si>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</si>
  <si>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</si>
  <si>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</si>
  <si>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50-304 • 02-14/3</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</si>
  <si>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</si>
  <si>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</si>
  <si>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</si>
  <si>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</si>
  <si>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</si>
  <si>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</si>
  <si>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</si>
  <si>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</si>
  <si>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</si>
  <si>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</si>
  <si>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</si>
  <si>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04-14/5</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</si>
  <si>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</si>
  <si>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</si>
  <si>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</si>
  <si>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</si>
  <si>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</si>
  <si>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</si>
  <si>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</si>
  <si>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</si>
  <si>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</si>
  <si>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</si>
  <si>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the Texas Education</t>
  </si>
  <si>
    <t>Code, Section 44.004(j), following adoption of the tax rate, the school district will publish notice and hold</t>
  </si>
  <si>
    <t>another public meeting before the school district adopts a budget.</t>
  </si>
  <si>
    <t>Maintenance Tax               $</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</si>
  <si>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</si>
  <si>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</si>
  <si>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</si>
  <si>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</si>
  <si>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Section 26.01(e), Tax Code.</t>
  </si>
  <si>
    <t>** “Appraised value” is the amount shown on the appraisal roll and defined by Section 1.04(8), Tax Code.</t>
  </si>
  <si>
    <t>*** “New property” is defined by Section 26.012(17), Tax Code.</t>
  </si>
  <si>
    <t>**** “Taxable value” is defined by Section 1.04(10), Tax Code.</t>
  </si>
  <si>
    <t>Page 1 •50-777 • 04-14/2</t>
  </si>
  <si>
    <t xml:space="preserve">Bonded Indebtedness    </t>
  </si>
  <si>
    <t>(the school district rollback rate determined under Section 26.08, Tax Code)</t>
  </si>
  <si>
    <t>(the school district rollback rate)</t>
  </si>
  <si>
    <t>Page 2 • 50-777 • 04-14/2</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</si>
  <si>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</si>
  <si>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</si>
  <si>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</si>
  <si>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</si>
  <si>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</si>
  <si>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</si>
  <si>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04-14/2</t>
  </si>
  <si>
    <t>Form 50-818</t>
  </si>
  <si>
    <t>NOTICE OF TAX YEAR 2015</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</si>
  <si>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</si>
  <si>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</si>
  <si>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</si>
  <si>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</si>
  <si>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</si>
  <si>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</si>
  <si>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</si>
  <si>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</si>
  <si>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</si>
  <si>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</si>
  <si>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</si>
  <si>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</si>
  <si>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</si>
  <si>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</si>
  <si>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</si>
  <si>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</si>
  <si>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</si>
  <si>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t>
  </si>
  <si>
    <t>.  This rate exceeds the lower of the effective or rollback tax rate,</t>
  </si>
  <si>
    <t>and state law requires that two public hearings be held by the governing body before adopting the proposed tax rate.</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</si>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</sst>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0"/>
    <numFmt numFmtId="167" formatCode="&quot;$&quot;#,##0"/>
    <numFmt numFmtId="168" formatCode="#,##0.00;[Red]#,##0.00"/>
    <numFmt numFmtId="169" formatCode="&quot;$&quot;#,##0.00"/>
    <numFmt numFmtId="170" formatCode="[$-409]m/d/yy\ h:mm\ AM/PM;@"/>
    <numFmt numFmtId="171" formatCode="[$-409]h:mm\ AM/PM;@"/>
    <numFmt numFmtId="172" formatCode="[$-409]mmmm\ d\,\ yyyy;@"/>
    <numFmt numFmtId="173" formatCode="&quot;$&quot;#,##0.0000000"/>
    <numFmt numFmtId="174" formatCode="0.0000000"/>
    <numFmt numFmtId="175" formatCode="[$-F800]dddd\,\ mmmm\ dd\,\ yyyy"/>
    <numFmt numFmtId="176" formatCode="[$-409]dddd\,\ mmmm\ dd\,\ yyyy"/>
  </numFmts>
  <fonts count="113">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8"/>
      <color indexed="9"/>
      <name val="Arial"/>
      <family val="2"/>
    </font>
    <font>
      <b/>
      <sz val="18"/>
      <color indexed="9"/>
      <name val="Arial"/>
      <family val="2"/>
    </font>
    <font>
      <sz val="12"/>
      <color indexed="9"/>
      <name val="Arial"/>
      <family val="2"/>
    </font>
    <font>
      <b/>
      <sz val="14"/>
      <color indexed="9"/>
      <name val="Arial"/>
      <family val="2"/>
    </font>
    <font>
      <sz val="12"/>
      <name val="Times New Roman"/>
      <family val="1"/>
    </font>
    <font>
      <sz val="26"/>
      <name val="Franklin Gothic Demi"/>
      <family val="2"/>
    </font>
    <font>
      <b/>
      <sz val="12"/>
      <name val="Arial"/>
      <family val="2"/>
    </font>
    <font>
      <sz val="12"/>
      <name val="Arial"/>
      <family val="2"/>
    </font>
    <font>
      <sz val="11"/>
      <name val="Arial"/>
      <family val="2"/>
    </font>
    <font>
      <b/>
      <sz val="26"/>
      <name val="Arial"/>
      <family val="2"/>
    </font>
    <font>
      <b/>
      <sz val="18"/>
      <name val="Arial"/>
      <family val="2"/>
    </font>
    <font>
      <b/>
      <sz val="12"/>
      <name val="Calibri"/>
      <family val="2"/>
    </font>
    <font>
      <sz val="10"/>
      <name val="Arial"/>
      <family val="2"/>
    </font>
    <font>
      <b/>
      <sz val="12"/>
      <color indexed="8"/>
      <name val="Arial"/>
      <family val="2"/>
    </font>
    <font>
      <sz val="12"/>
      <color indexed="8"/>
      <name val="Arial"/>
      <family val="2"/>
    </font>
    <font>
      <b/>
      <sz val="12"/>
      <color indexed="9"/>
      <name val="Calibri"/>
      <family val="2"/>
    </font>
    <font>
      <sz val="12"/>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2"/>
      <color indexed="8"/>
      <name val="Times New Roman"/>
      <family val="1"/>
    </font>
    <font>
      <b/>
      <sz val="12"/>
      <color indexed="9"/>
      <name val="Arial"/>
      <family val="2"/>
    </font>
    <font>
      <b/>
      <sz val="11"/>
      <color indexed="9"/>
      <name val="Arial"/>
      <family val="2"/>
    </font>
    <font>
      <sz val="11"/>
      <color indexed="8"/>
      <name val="Arial"/>
      <family val="2"/>
    </font>
    <font>
      <sz val="10"/>
      <color indexed="8"/>
      <name val="Arial"/>
      <family val="2"/>
    </font>
    <font>
      <sz val="12"/>
      <color indexed="8"/>
      <name val="Calibri"/>
      <family val="2"/>
    </font>
    <font>
      <b/>
      <sz val="12"/>
      <color indexed="8"/>
      <name val="Times New Roman"/>
      <family val="1"/>
    </font>
    <font>
      <u val="single"/>
      <sz val="12"/>
      <color indexed="8"/>
      <name val="Arial"/>
      <family val="2"/>
    </font>
    <font>
      <b/>
      <sz val="11"/>
      <color indexed="8"/>
      <name val="Times New Roman"/>
      <family val="1"/>
    </font>
    <font>
      <sz val="11"/>
      <color indexed="8"/>
      <name val="Times New Roman"/>
      <family val="1"/>
    </font>
    <font>
      <sz val="9"/>
      <color indexed="8"/>
      <name val="Times New Roman"/>
      <family val="1"/>
    </font>
    <font>
      <u val="single"/>
      <sz val="11"/>
      <color indexed="8"/>
      <name val="Times New Roman"/>
      <family val="1"/>
    </font>
    <font>
      <u val="single"/>
      <sz val="12"/>
      <color indexed="12"/>
      <name val="Times New Roman"/>
      <family val="1"/>
    </font>
    <font>
      <sz val="8"/>
      <color indexed="8"/>
      <name val="Times New Roman"/>
      <family val="1"/>
    </font>
    <font>
      <b/>
      <sz val="18"/>
      <color indexed="8"/>
      <name val="Arial"/>
      <family val="2"/>
    </font>
    <font>
      <b/>
      <sz val="26"/>
      <color indexed="8"/>
      <name val="Arial"/>
      <family val="2"/>
    </font>
    <font>
      <sz val="26"/>
      <color indexed="8"/>
      <name val="Franklin Gothic Demi"/>
      <family val="2"/>
    </font>
    <font>
      <b/>
      <sz val="10"/>
      <color indexed="8"/>
      <name val="Times New Roman"/>
      <family val="1"/>
    </font>
    <font>
      <sz val="24"/>
      <color indexed="8"/>
      <name val="Franklin Gothic Demi"/>
      <family val="2"/>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000000"/>
      <name val="Times New Roman"/>
      <family val="1"/>
    </font>
    <font>
      <sz val="12"/>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11"/>
      <color theme="0"/>
      <name val="Arial"/>
      <family val="2"/>
    </font>
    <font>
      <sz val="11"/>
      <color rgb="FF000000"/>
      <name val="Arial"/>
      <family val="2"/>
    </font>
    <font>
      <sz val="10"/>
      <color rgb="FF000000"/>
      <name val="Arial"/>
      <family val="2"/>
    </font>
    <font>
      <sz val="12"/>
      <color theme="0"/>
      <name val="Calibri"/>
      <family val="2"/>
    </font>
    <font>
      <b/>
      <sz val="12"/>
      <color theme="0"/>
      <name val="Calibri"/>
      <family val="2"/>
    </font>
    <font>
      <sz val="12"/>
      <color theme="1"/>
      <name val="Calibr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11"/>
      <color rgb="FF000000"/>
      <name val="Times New Roman"/>
      <family val="1"/>
    </font>
    <font>
      <sz val="9"/>
      <color rgb="FF000000"/>
      <name val="Times New Roman"/>
      <family val="1"/>
    </font>
    <font>
      <u val="single"/>
      <sz val="11"/>
      <color rgb="FF000000"/>
      <name val="Times New Roman"/>
      <family val="1"/>
    </font>
    <font>
      <sz val="12"/>
      <color theme="1"/>
      <name val="Times New Roman"/>
      <family val="1"/>
    </font>
    <font>
      <sz val="8"/>
      <color rgb="FF000000"/>
      <name val="Times New Roman"/>
      <family val="1"/>
    </font>
    <font>
      <u val="single"/>
      <sz val="12"/>
      <color theme="10"/>
      <name val="Times New Roman"/>
      <family val="1"/>
    </font>
    <font>
      <b/>
      <sz val="18"/>
      <color rgb="FF000000"/>
      <name val="Arial"/>
      <family val="2"/>
    </font>
    <font>
      <b/>
      <sz val="26"/>
      <color rgb="FF000000"/>
      <name val="Arial"/>
      <family val="2"/>
    </font>
    <font>
      <sz val="26"/>
      <color rgb="FF000000"/>
      <name val="Franklin Gothic Demi"/>
      <family val="2"/>
    </font>
    <font>
      <b/>
      <sz val="10"/>
      <color rgb="FF000000"/>
      <name val="Times New Roman"/>
      <family val="1"/>
    </font>
    <font>
      <sz val="24"/>
      <color rgb="FF000000"/>
      <name val="Franklin Gothic Demi"/>
      <family val="2"/>
    </font>
    <font>
      <u val="single"/>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rgb="FF4F81BD"/>
        <bgColor indexed="64"/>
      </patternFill>
    </fill>
    <fill>
      <patternFill patternType="solid">
        <fgColor theme="1" tint="0.34999001026153564"/>
        <bgColor indexed="64"/>
      </patternFill>
    </fill>
    <fill>
      <patternFill patternType="solid">
        <fgColor rgb="FFDBE5F1"/>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top/>
      <bottom/>
    </border>
    <border>
      <left/>
      <right style="thin"/>
      <top/>
      <bottom style="thin"/>
    </border>
    <border>
      <left/>
      <right style="thin"/>
      <top style="thin"/>
      <bottom style="thin"/>
    </border>
    <border>
      <left style="thin"/>
      <right/>
      <top/>
      <bottom style="thin"/>
    </border>
    <border>
      <left style="thin">
        <color rgb="FF000000"/>
      </left>
      <right/>
      <top style="thin"/>
      <bottom style="thin">
        <color rgb="FF000000"/>
      </bottom>
    </border>
    <border>
      <left/>
      <right style="thin">
        <color rgb="FF000000"/>
      </right>
      <top style="thin"/>
      <bottom style="thin">
        <color rgb="FF000000"/>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border>
    <border>
      <left style="thin"/>
      <right style="thin"/>
      <top/>
      <bottom/>
    </border>
    <border>
      <left/>
      <right/>
      <top/>
      <bottom style="thin"/>
    </border>
    <border>
      <left style="thin"/>
      <right style="thin"/>
      <top/>
      <bottom style="thin"/>
    </border>
    <border>
      <left/>
      <right style="thin">
        <color rgb="FF000000"/>
      </right>
      <top style="thin"/>
      <bottom style="thin"/>
    </border>
    <border>
      <left style="thin">
        <color rgb="FF000000"/>
      </left>
      <right style="thin"/>
      <top style="thin">
        <color rgb="FF000000"/>
      </top>
      <bottom style="thin">
        <color rgb="FF000000"/>
      </bottom>
    </border>
    <border>
      <left style="thin"/>
      <right style="thin"/>
      <top style="thin"/>
      <bottom/>
    </border>
    <border>
      <left style="thin"/>
      <right/>
      <top style="thin"/>
      <bottom/>
    </border>
    <border>
      <left/>
      <right style="thin"/>
      <top style="thin"/>
      <bottom/>
    </border>
    <border>
      <left style="thin">
        <color rgb="FF000000"/>
      </left>
      <right style="thin"/>
      <top style="thin"/>
      <bottom style="thin"/>
    </border>
    <border>
      <left/>
      <right style="thin"/>
      <top/>
      <bottom/>
    </border>
    <border>
      <left/>
      <right style="thin">
        <color rgb="FF000000"/>
      </right>
      <top/>
      <bottom style="thin"/>
    </border>
    <border>
      <left style="thin">
        <color rgb="FF000000"/>
      </left>
      <right style="thin"/>
      <top/>
      <bottom style="thin">
        <color rgb="FF000000"/>
      </bottom>
    </border>
    <border>
      <left/>
      <right/>
      <top style="thin"/>
      <bottom style="thin"/>
    </border>
    <border>
      <left/>
      <right style="thin"/>
      <top style="thin">
        <color rgb="FF000000"/>
      </top>
      <bottom style="thin">
        <color rgb="FF000000"/>
      </bottom>
    </border>
    <border>
      <left/>
      <right/>
      <top style="thin"/>
      <bottom/>
    </border>
    <border>
      <left/>
      <right style="thin"/>
      <top style="thin">
        <color rgb="FF000000"/>
      </top>
      <bottom/>
    </border>
    <border>
      <left/>
      <right/>
      <top/>
      <bottom style="mediu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top/>
      <bottom style="thin">
        <color theme="0" tint="-0.3499799966812134"/>
      </bottom>
    </border>
    <border>
      <left/>
      <right style="medium">
        <color theme="0" tint="-0.3499799966812134"/>
      </right>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thin">
        <color rgb="FF000000"/>
      </left>
      <right style="thin">
        <color rgb="FF000000"/>
      </right>
      <top/>
      <bottom/>
    </border>
    <border>
      <left/>
      <right style="thin">
        <color rgb="FF000000"/>
      </right>
      <top/>
      <bottom/>
    </border>
    <border>
      <left/>
      <right/>
      <top/>
      <bottom style="thin">
        <color rgb="FF000000"/>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border>
    <border>
      <left/>
      <right style="thin">
        <color rgb="FF000000"/>
      </right>
      <top style="thin">
        <color rgb="FF000000"/>
      </top>
      <bottom style="thin"/>
    </border>
  </borders>
  <cellStyleXfs count="74">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lignment/>
      <protection/>
    </xf>
    <xf numFmtId="0" fontId="17" fillId="0" borderId="0">
      <alignment/>
      <protection/>
    </xf>
    <xf numFmtId="43" fontId="17" fillId="0" borderId="0" applyFont="0" applyFill="0" applyBorder="0" applyAlignment="0" applyProtection="0"/>
    <xf numFmtId="0" fontId="17"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7" fillId="0" borderId="0">
      <alignment/>
      <protection/>
    </xf>
    <xf numFmtId="0" fontId="17" fillId="0" borderId="0">
      <alignment/>
      <protection/>
    </xf>
    <xf numFmtId="0" fontId="64" fillId="0" borderId="0">
      <alignment/>
      <protection/>
    </xf>
    <xf numFmtId="0" fontId="17"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25" borderId="0">
      <alignment horizontal="lef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93">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168" fontId="7" fillId="33" borderId="11" xfId="66" applyNumberFormat="1" applyFont="1" applyFill="1" applyBorder="1" applyAlignment="1" applyProtection="1">
      <alignment horizontal="center" vertical="center"/>
      <protection/>
    </xf>
    <xf numFmtId="168" fontId="7" fillId="33" borderId="12" xfId="66" applyNumberFormat="1" applyFont="1" applyFill="1" applyBorder="1" applyAlignment="1" applyProtection="1">
      <alignment horizontal="center" vertical="center"/>
      <protection/>
    </xf>
    <xf numFmtId="0" fontId="84" fillId="0" borderId="0" xfId="0" applyFont="1" applyFill="1" applyBorder="1" applyAlignment="1" applyProtection="1">
      <alignment horizontal="center" vertical="top"/>
      <protection/>
    </xf>
    <xf numFmtId="0" fontId="84" fillId="0" borderId="0" xfId="0" applyFont="1" applyFill="1" applyBorder="1" applyAlignment="1" applyProtection="1">
      <alignment horizontal="left" vertical="top"/>
      <protection/>
    </xf>
    <xf numFmtId="0" fontId="8" fillId="33" borderId="13" xfId="66" applyNumberFormat="1" applyFont="1" applyFill="1" applyBorder="1" applyAlignment="1" applyProtection="1">
      <alignment vertical="center"/>
      <protection locked="0"/>
    </xf>
    <xf numFmtId="0" fontId="8"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left" vertical="top"/>
      <protection/>
    </xf>
    <xf numFmtId="0" fontId="0" fillId="0" borderId="17" xfId="0" applyFont="1" applyFill="1" applyBorder="1" applyAlignment="1" applyProtection="1">
      <alignment horizontal="left" vertical="top"/>
      <protection/>
    </xf>
    <xf numFmtId="0" fontId="65" fillId="20" borderId="17" xfId="33" applyNumberFormat="1" applyBorder="1" applyAlignment="1" applyProtection="1">
      <alignment horizontal="left"/>
      <protection/>
    </xf>
    <xf numFmtId="0" fontId="65" fillId="20" borderId="0" xfId="33" applyNumberFormat="1" applyBorder="1" applyAlignment="1" applyProtection="1">
      <alignment horizontal="center"/>
      <protection/>
    </xf>
    <xf numFmtId="0" fontId="0" fillId="0" borderId="17"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85" fillId="0" borderId="18" xfId="0" applyFont="1" applyFill="1" applyBorder="1" applyAlignment="1" applyProtection="1">
      <alignment horizontal="left" vertical="top"/>
      <protection/>
    </xf>
    <xf numFmtId="3" fontId="64" fillId="2" borderId="19" xfId="15" applyNumberFormat="1" applyBorder="1" applyAlignment="1" applyProtection="1">
      <alignment vertical="top"/>
      <protection locked="0"/>
    </xf>
    <xf numFmtId="0" fontId="85" fillId="0" borderId="20" xfId="0" applyFont="1" applyFill="1" applyBorder="1" applyAlignment="1" applyProtection="1">
      <alignment horizontal="left" vertical="top"/>
      <protection/>
    </xf>
    <xf numFmtId="0" fontId="85" fillId="0" borderId="17" xfId="0" applyFont="1" applyFill="1" applyBorder="1" applyAlignment="1" applyProtection="1">
      <alignment horizontal="left" vertical="top"/>
      <protection/>
    </xf>
    <xf numFmtId="3" fontId="64" fillId="2" borderId="21" xfId="15" applyNumberFormat="1" applyBorder="1" applyAlignment="1" applyProtection="1">
      <alignment vertical="top"/>
      <protection locked="0"/>
    </xf>
    <xf numFmtId="0" fontId="85" fillId="0" borderId="22" xfId="0" applyFont="1" applyFill="1" applyBorder="1" applyAlignment="1" applyProtection="1">
      <alignment horizontal="left" vertical="top"/>
      <protection/>
    </xf>
    <xf numFmtId="0" fontId="85" fillId="0" borderId="0" xfId="0" applyFont="1" applyFill="1" applyBorder="1" applyAlignment="1" applyProtection="1">
      <alignment horizontal="left" vertical="top"/>
      <protection/>
    </xf>
    <xf numFmtId="165" fontId="64" fillId="2" borderId="21" xfId="15" applyNumberFormat="1" applyBorder="1" applyAlignment="1" applyProtection="1">
      <alignment vertical="top"/>
      <protection locked="0"/>
    </xf>
    <xf numFmtId="0" fontId="85" fillId="0" borderId="23" xfId="0" applyFont="1" applyFill="1" applyBorder="1" applyAlignment="1" applyProtection="1">
      <alignment horizontal="left" vertical="top"/>
      <protection/>
    </xf>
    <xf numFmtId="166" fontId="64" fillId="2" borderId="21" xfId="15" applyNumberFormat="1" applyFont="1" applyBorder="1" applyAlignment="1" applyProtection="1">
      <alignment vertical="top"/>
      <protection locked="0"/>
    </xf>
    <xf numFmtId="0" fontId="85" fillId="0" borderId="24" xfId="0" applyFont="1" applyFill="1" applyBorder="1" applyAlignment="1" applyProtection="1">
      <alignment horizontal="center" vertical="top"/>
      <protection/>
    </xf>
    <xf numFmtId="0" fontId="85" fillId="34" borderId="0" xfId="0" applyFont="1" applyFill="1" applyBorder="1" applyAlignment="1" applyProtection="1">
      <alignment horizontal="left" vertical="top"/>
      <protection/>
    </xf>
    <xf numFmtId="0" fontId="0" fillId="0" borderId="25" xfId="0" applyFont="1" applyFill="1" applyBorder="1" applyAlignment="1" applyProtection="1">
      <alignment horizontal="left" vertical="top"/>
      <protection/>
    </xf>
    <xf numFmtId="0" fontId="85" fillId="0" borderId="26" xfId="0" applyFont="1" applyFill="1" applyBorder="1" applyAlignment="1" applyProtection="1">
      <alignment horizontal="lef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0" fontId="86" fillId="0" borderId="0" xfId="0" applyFont="1" applyFill="1" applyBorder="1" applyAlignment="1" applyProtection="1">
      <alignment horizontal="left" vertical="top"/>
      <protection/>
    </xf>
    <xf numFmtId="0" fontId="86" fillId="0" borderId="0" xfId="0" applyFont="1" applyFill="1" applyBorder="1" applyAlignment="1" applyProtection="1">
      <alignment vertical="top"/>
      <protection/>
    </xf>
    <xf numFmtId="0" fontId="87" fillId="20" borderId="27" xfId="33" applyFont="1" applyBorder="1" applyAlignment="1" applyProtection="1">
      <alignment horizontal="center" vertical="center" wrapText="1"/>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7" fontId="87" fillId="20" borderId="27" xfId="33" applyNumberFormat="1" applyFont="1" applyBorder="1" applyAlignment="1" applyProtection="1">
      <alignment horizontal="center" vertical="center" wrapText="1"/>
      <protection/>
    </xf>
    <xf numFmtId="164" fontId="88" fillId="0" borderId="27" xfId="0" applyNumberFormat="1" applyFont="1" applyFill="1" applyBorder="1" applyAlignment="1" applyProtection="1">
      <alignment horizontal="left" vertical="top" wrapText="1"/>
      <protection/>
    </xf>
    <xf numFmtId="0" fontId="86" fillId="0" borderId="28" xfId="0" applyFont="1" applyFill="1" applyBorder="1" applyAlignment="1" applyProtection="1">
      <alignment vertical="top" wrapText="1"/>
      <protection/>
    </xf>
    <xf numFmtId="0" fontId="86" fillId="0" borderId="29" xfId="0" applyFont="1" applyFill="1" applyBorder="1" applyAlignment="1" applyProtection="1">
      <alignment vertical="top" wrapText="1"/>
      <protection/>
    </xf>
    <xf numFmtId="167" fontId="11" fillId="0" borderId="27" xfId="0" applyNumberFormat="1" applyFont="1" applyFill="1" applyBorder="1" applyAlignment="1" applyProtection="1">
      <alignment wrapText="1"/>
      <protection/>
    </xf>
    <xf numFmtId="0" fontId="12" fillId="0" borderId="30" xfId="0" applyFont="1" applyFill="1" applyBorder="1" applyAlignment="1" applyProtection="1">
      <alignment horizontal="left" vertical="top" wrapText="1"/>
      <protection/>
    </xf>
    <xf numFmtId="167" fontId="11" fillId="0" borderId="31" xfId="0" applyNumberFormat="1" applyFont="1" applyFill="1" applyBorder="1" applyAlignment="1" applyProtection="1">
      <alignment wrapText="1"/>
      <protection/>
    </xf>
    <xf numFmtId="167" fontId="89" fillId="2" borderId="29" xfId="15" applyNumberFormat="1" applyFont="1" applyBorder="1" applyAlignment="1" applyProtection="1">
      <alignment wrapText="1"/>
      <protection locked="0"/>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5" fontId="11" fillId="0" borderId="27" xfId="0" applyNumberFormat="1" applyFont="1" applyFill="1" applyBorder="1" applyAlignment="1" applyProtection="1">
      <alignment wrapText="1"/>
      <protection/>
    </xf>
    <xf numFmtId="0" fontId="11" fillId="0" borderId="34" xfId="0" applyFont="1" applyFill="1" applyBorder="1" applyAlignment="1" applyProtection="1">
      <alignment vertical="top" wrapText="1"/>
      <protection/>
    </xf>
    <xf numFmtId="0" fontId="11" fillId="0" borderId="35" xfId="0" applyFont="1" applyFill="1" applyBorder="1" applyAlignment="1" applyProtection="1">
      <alignment vertical="top" wrapText="1"/>
      <protection/>
    </xf>
    <xf numFmtId="167" fontId="89" fillId="2" borderId="31" xfId="15" applyNumberFormat="1" applyFont="1" applyBorder="1" applyAlignment="1" applyProtection="1">
      <alignment wrapText="1"/>
      <protection locked="0"/>
    </xf>
    <xf numFmtId="167" fontId="11" fillId="0" borderId="32" xfId="0" applyNumberFormat="1" applyFont="1" applyFill="1" applyBorder="1" applyAlignment="1" applyProtection="1">
      <alignment wrapText="1"/>
      <protection/>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9" fontId="89" fillId="2" borderId="27" xfId="15" applyNumberFormat="1" applyFont="1" applyBorder="1" applyAlignment="1" applyProtection="1">
      <alignment wrapText="1"/>
      <protection locked="0"/>
    </xf>
    <xf numFmtId="167" fontId="90" fillId="0" borderId="31" xfId="15" applyNumberFormat="1" applyFont="1" applyFill="1" applyBorder="1" applyAlignment="1" applyProtection="1">
      <alignment wrapText="1"/>
      <protection/>
    </xf>
    <xf numFmtId="167" fontId="90" fillId="0" borderId="29" xfId="15" applyNumberFormat="1" applyFont="1" applyFill="1" applyBorder="1" applyAlignment="1" applyProtection="1">
      <alignment wrapText="1"/>
      <protection/>
    </xf>
    <xf numFmtId="0" fontId="87" fillId="20" borderId="27" xfId="33" applyFont="1" applyBorder="1" applyAlignment="1" applyProtection="1">
      <alignment horizontal="left" vertical="center" wrapText="1"/>
      <protection/>
    </xf>
    <xf numFmtId="169" fontId="11" fillId="0" borderId="27" xfId="0" applyNumberFormat="1" applyFont="1" applyFill="1" applyBorder="1" applyAlignment="1" applyProtection="1">
      <alignment vertical="center" wrapText="1"/>
      <protection/>
    </xf>
    <xf numFmtId="0" fontId="86" fillId="34" borderId="0" xfId="0" applyFont="1" applyFill="1" applyBorder="1" applyAlignment="1" applyProtection="1">
      <alignment horizontal="left" vertical="top"/>
      <protection/>
    </xf>
    <xf numFmtId="0" fontId="11" fillId="0" borderId="36" xfId="0" applyFont="1" applyFill="1" applyBorder="1" applyAlignment="1" applyProtection="1">
      <alignment horizontal="left" vertical="top" wrapText="1"/>
      <protection/>
    </xf>
    <xf numFmtId="167" fontId="11" fillId="0" borderId="37" xfId="0" applyNumberFormat="1" applyFont="1" applyFill="1" applyBorder="1" applyAlignment="1" applyProtection="1">
      <alignment wrapText="1"/>
      <protection/>
    </xf>
    <xf numFmtId="0" fontId="12" fillId="0" borderId="36" xfId="0" applyFont="1" applyFill="1" applyBorder="1" applyAlignment="1" applyProtection="1">
      <alignment horizontal="left" vertical="top" wrapText="1"/>
      <protection/>
    </xf>
    <xf numFmtId="167" fontId="89" fillId="2" borderId="38" xfId="15" applyNumberFormat="1" applyFont="1" applyBorder="1" applyAlignment="1" applyProtection="1">
      <alignment wrapText="1"/>
      <protection locked="0"/>
    </xf>
    <xf numFmtId="164" fontId="88" fillId="0" borderId="33" xfId="0" applyNumberFormat="1" applyFont="1" applyFill="1" applyBorder="1" applyAlignment="1" applyProtection="1">
      <alignment horizontal="left" vertical="top" wrapText="1"/>
      <protection/>
    </xf>
    <xf numFmtId="0" fontId="12" fillId="0" borderId="39" xfId="0" applyFont="1" applyFill="1" applyBorder="1" applyAlignment="1" applyProtection="1">
      <alignment horizontal="left" vertical="top" wrapText="1"/>
      <protection/>
    </xf>
    <xf numFmtId="0" fontId="12" fillId="0" borderId="37" xfId="0" applyFont="1" applyFill="1" applyBorder="1" applyAlignment="1" applyProtection="1">
      <alignment horizontal="left" vertical="top" wrapText="1"/>
      <protection/>
    </xf>
    <xf numFmtId="0" fontId="86" fillId="0" borderId="40" xfId="0" applyFont="1" applyFill="1" applyBorder="1" applyAlignment="1" applyProtection="1">
      <alignment horizontal="left" vertical="top" wrapText="1"/>
      <protection/>
    </xf>
    <xf numFmtId="0" fontId="86" fillId="0" borderId="41" xfId="0" applyFont="1" applyFill="1" applyBorder="1" applyAlignment="1" applyProtection="1">
      <alignment horizontal="left" vertical="top" wrapText="1"/>
      <protection/>
    </xf>
    <xf numFmtId="169" fontId="11" fillId="0" borderId="27" xfId="0" applyNumberFormat="1" applyFont="1" applyFill="1" applyBorder="1" applyAlignment="1" applyProtection="1">
      <alignment wrapText="1"/>
      <protection/>
    </xf>
    <xf numFmtId="4" fontId="11" fillId="0" borderId="27" xfId="0" applyNumberFormat="1" applyFont="1" applyFill="1" applyBorder="1" applyAlignment="1" applyProtection="1">
      <alignment vertical="center" wrapText="1"/>
      <protection/>
    </xf>
    <xf numFmtId="0" fontId="86" fillId="0" borderId="34" xfId="0" applyFont="1" applyFill="1" applyBorder="1" applyAlignment="1" applyProtection="1">
      <alignment horizontal="left" vertical="top" wrapText="1"/>
      <protection/>
    </xf>
    <xf numFmtId="165" fontId="89" fillId="2" borderId="38" xfId="15" applyNumberFormat="1" applyFont="1" applyBorder="1" applyAlignment="1" applyProtection="1">
      <alignment wrapText="1"/>
      <protection locked="0"/>
    </xf>
    <xf numFmtId="164" fontId="88" fillId="0" borderId="28" xfId="0" applyNumberFormat="1" applyFont="1" applyFill="1" applyBorder="1" applyAlignment="1" applyProtection="1">
      <alignment horizontal="left" vertical="top" wrapText="1"/>
      <protection/>
    </xf>
    <xf numFmtId="0" fontId="86" fillId="0" borderId="42" xfId="0" applyFont="1" applyFill="1" applyBorder="1" applyAlignment="1" applyProtection="1">
      <alignment horizontal="left" vertical="top" wrapText="1"/>
      <protection/>
    </xf>
    <xf numFmtId="165" fontId="90" fillId="0" borderId="38" xfId="15" applyNumberFormat="1" applyFont="1" applyFill="1" applyBorder="1" applyAlignment="1" applyProtection="1">
      <alignment wrapText="1"/>
      <protection/>
    </xf>
    <xf numFmtId="0" fontId="88" fillId="0" borderId="42" xfId="0" applyFont="1" applyFill="1" applyBorder="1" applyAlignment="1" applyProtection="1">
      <alignment horizontal="left" vertical="top"/>
      <protection/>
    </xf>
    <xf numFmtId="0" fontId="88" fillId="0" borderId="43" xfId="0" applyFont="1" applyFill="1" applyBorder="1" applyAlignment="1" applyProtection="1">
      <alignment vertical="center"/>
      <protection/>
    </xf>
    <xf numFmtId="167" fontId="87" fillId="20" borderId="44" xfId="33" applyNumberFormat="1" applyFont="1" applyBorder="1" applyAlignment="1" applyProtection="1">
      <alignment horizontal="center" vertical="center" wrapText="1"/>
      <protection/>
    </xf>
    <xf numFmtId="167" fontId="89" fillId="2" borderId="37" xfId="15" applyNumberFormat="1" applyFont="1" applyBorder="1" applyAlignment="1" applyProtection="1">
      <alignment wrapText="1"/>
      <protection locked="0"/>
    </xf>
    <xf numFmtId="167" fontId="11" fillId="0" borderId="45" xfId="0" applyNumberFormat="1" applyFont="1" applyFill="1" applyBorder="1" applyAlignment="1" applyProtection="1">
      <alignment wrapText="1"/>
      <protection/>
    </xf>
    <xf numFmtId="0" fontId="86" fillId="0" borderId="39" xfId="0" applyFont="1" applyFill="1" applyBorder="1" applyAlignment="1" applyProtection="1">
      <alignment horizontal="left" vertical="top"/>
      <protection/>
    </xf>
    <xf numFmtId="0" fontId="86" fillId="0" borderId="46" xfId="0" applyFont="1" applyFill="1" applyBorder="1" applyAlignment="1" applyProtection="1">
      <alignment horizontal="left" vertical="top"/>
      <protection/>
    </xf>
    <xf numFmtId="167" fontId="11" fillId="0" borderId="47" xfId="0" applyNumberFormat="1" applyFont="1" applyFill="1" applyBorder="1" applyAlignment="1" applyProtection="1">
      <alignment wrapText="1"/>
      <protection/>
    </xf>
    <xf numFmtId="0" fontId="86" fillId="0" borderId="42" xfId="0" applyFont="1" applyFill="1" applyBorder="1" applyAlignment="1" applyProtection="1">
      <alignment vertical="top" wrapText="1"/>
      <protection/>
    </xf>
    <xf numFmtId="0" fontId="86" fillId="0" borderId="48" xfId="0" applyFont="1" applyFill="1" applyBorder="1" applyAlignment="1" applyProtection="1">
      <alignment vertical="top"/>
      <protection/>
    </xf>
    <xf numFmtId="167" fontId="89" fillId="2" borderId="49" xfId="15" applyNumberFormat="1" applyFont="1" applyBorder="1" applyAlignment="1" applyProtection="1">
      <alignment wrapText="1"/>
      <protection locked="0"/>
    </xf>
    <xf numFmtId="0" fontId="86" fillId="0" borderId="42" xfId="0" applyFont="1" applyFill="1" applyBorder="1" applyAlignment="1" applyProtection="1">
      <alignment horizontal="left" vertical="top"/>
      <protection/>
    </xf>
    <xf numFmtId="0" fontId="86" fillId="0" borderId="38" xfId="0" applyFont="1" applyFill="1" applyBorder="1" applyAlignment="1" applyProtection="1">
      <alignment horizontal="left" vertical="top" wrapText="1"/>
      <protection/>
    </xf>
    <xf numFmtId="10" fontId="89" fillId="2" borderId="43" xfId="15" applyNumberFormat="1" applyFont="1" applyBorder="1" applyAlignment="1" applyProtection="1">
      <alignment/>
      <protection locked="0"/>
    </xf>
    <xf numFmtId="0" fontId="86" fillId="0" borderId="38" xfId="0" applyFont="1" applyFill="1" applyBorder="1" applyAlignment="1" applyProtection="1">
      <alignment horizontal="left" vertical="top"/>
      <protection/>
    </xf>
    <xf numFmtId="0" fontId="86" fillId="0" borderId="0" xfId="0" applyFont="1" applyFill="1" applyBorder="1" applyAlignment="1" applyProtection="1">
      <alignment horizontal="left" vertical="top" wrapText="1"/>
      <protection/>
    </xf>
    <xf numFmtId="165" fontId="88" fillId="0" borderId="43" xfId="0" applyNumberFormat="1" applyFont="1" applyFill="1" applyBorder="1" applyAlignment="1" applyProtection="1">
      <alignment vertical="center"/>
      <protection/>
    </xf>
    <xf numFmtId="0" fontId="0" fillId="0" borderId="0" xfId="0" applyFont="1" applyFill="1" applyBorder="1" applyAlignment="1">
      <alignment horizontal="right" vertical="top"/>
    </xf>
    <xf numFmtId="0" fontId="87" fillId="20" borderId="43" xfId="33" applyFont="1" applyBorder="1" applyAlignment="1" applyProtection="1">
      <alignment horizontal="center" vertical="center"/>
      <protection/>
    </xf>
    <xf numFmtId="164" fontId="88" fillId="0" borderId="43" xfId="0" applyNumberFormat="1" applyFont="1" applyFill="1" applyBorder="1" applyAlignment="1" applyProtection="1">
      <alignment horizontal="left" vertical="top"/>
      <protection/>
    </xf>
    <xf numFmtId="0" fontId="12" fillId="34" borderId="42" xfId="0" applyFont="1" applyFill="1" applyBorder="1" applyAlignment="1" applyProtection="1">
      <alignment horizontal="left" vertical="top" wrapText="1"/>
      <protection/>
    </xf>
    <xf numFmtId="0" fontId="12" fillId="34" borderId="38" xfId="0" applyFont="1" applyFill="1" applyBorder="1" applyAlignment="1" applyProtection="1">
      <alignment horizontal="left" vertical="top" wrapText="1"/>
      <protection/>
    </xf>
    <xf numFmtId="167" fontId="11" fillId="0" borderId="43" xfId="0" applyNumberFormat="1" applyFont="1" applyFill="1" applyBorder="1" applyAlignment="1" applyProtection="1">
      <alignment horizontal="right"/>
      <protection/>
    </xf>
    <xf numFmtId="0" fontId="86" fillId="34" borderId="42" xfId="0" applyFont="1" applyFill="1" applyBorder="1" applyAlignment="1" applyProtection="1">
      <alignment horizontal="left" vertical="top" wrapText="1"/>
      <protection/>
    </xf>
    <xf numFmtId="0" fontId="86" fillId="34" borderId="38" xfId="0" applyFont="1" applyFill="1" applyBorder="1" applyAlignment="1" applyProtection="1">
      <alignment horizontal="left" vertical="top" wrapText="1"/>
      <protection/>
    </xf>
    <xf numFmtId="0" fontId="86" fillId="34" borderId="42" xfId="0" applyFont="1" applyFill="1" applyBorder="1" applyAlignment="1" applyProtection="1">
      <alignment horizontal="left" vertical="center"/>
      <protection/>
    </xf>
    <xf numFmtId="0" fontId="86" fillId="34" borderId="38" xfId="0" applyFont="1" applyFill="1" applyBorder="1" applyAlignment="1" applyProtection="1">
      <alignment horizontal="left" vertical="top"/>
      <protection/>
    </xf>
    <xf numFmtId="164" fontId="88" fillId="0" borderId="50" xfId="0" applyNumberFormat="1" applyFont="1" applyFill="1" applyBorder="1" applyAlignment="1" applyProtection="1">
      <alignment horizontal="left" vertical="top"/>
      <protection/>
    </xf>
    <xf numFmtId="0" fontId="11" fillId="34" borderId="51" xfId="0" applyFont="1" applyFill="1" applyBorder="1" applyAlignment="1" applyProtection="1">
      <alignment horizontal="left" vertical="center"/>
      <protection/>
    </xf>
    <xf numFmtId="0" fontId="11" fillId="34" borderId="38" xfId="0" applyFont="1" applyFill="1" applyBorder="1" applyAlignment="1" applyProtection="1">
      <alignment horizontal="left" vertical="top"/>
      <protection/>
    </xf>
    <xf numFmtId="165" fontId="11" fillId="0" borderId="50" xfId="0" applyNumberFormat="1" applyFont="1" applyFill="1" applyBorder="1" applyAlignment="1" applyProtection="1">
      <alignment horizontal="right"/>
      <protection/>
    </xf>
    <xf numFmtId="0" fontId="12" fillId="34" borderId="51"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top" wrapText="1"/>
      <protection/>
    </xf>
    <xf numFmtId="167" fontId="89" fillId="34" borderId="50" xfId="15" applyNumberFormat="1" applyFont="1" applyFill="1" applyBorder="1" applyAlignment="1" applyProtection="1">
      <alignment horizontal="right" vertical="center" wrapText="1"/>
      <protection/>
    </xf>
    <xf numFmtId="0" fontId="11" fillId="34" borderId="36" xfId="0" applyFont="1" applyFill="1" applyBorder="1" applyAlignment="1" applyProtection="1">
      <alignment horizontal="left" vertical="top" wrapText="1"/>
      <protection/>
    </xf>
    <xf numFmtId="167" fontId="89" fillId="2" borderId="37" xfId="15" applyNumberFormat="1" applyFont="1" applyBorder="1" applyAlignment="1" applyProtection="1">
      <alignment horizontal="right" wrapText="1"/>
      <protection locked="0"/>
    </xf>
    <xf numFmtId="167" fontId="89" fillId="34" borderId="45" xfId="15" applyNumberFormat="1" applyFont="1" applyFill="1" applyBorder="1" applyAlignment="1" applyProtection="1">
      <alignment horizontal="right" vertical="center" wrapText="1"/>
      <protection/>
    </xf>
    <xf numFmtId="167" fontId="89" fillId="2" borderId="38" xfId="15" applyNumberFormat="1" applyFont="1" applyBorder="1" applyAlignment="1" applyProtection="1">
      <alignment horizontal="right" wrapText="1"/>
      <protection locked="0"/>
    </xf>
    <xf numFmtId="164" fontId="88" fillId="0" borderId="47" xfId="0" applyNumberFormat="1" applyFont="1" applyFill="1" applyBorder="1" applyAlignment="1" applyProtection="1">
      <alignment horizontal="left" vertical="top"/>
      <protection/>
    </xf>
    <xf numFmtId="0" fontId="12" fillId="34" borderId="39" xfId="0" applyFont="1" applyFill="1" applyBorder="1" applyAlignment="1" applyProtection="1">
      <alignment horizontal="left" vertical="center" wrapText="1"/>
      <protection/>
    </xf>
    <xf numFmtId="0" fontId="12" fillId="0" borderId="38" xfId="0" applyFont="1" applyFill="1" applyBorder="1" applyAlignment="1" applyProtection="1">
      <alignment horizontal="left" vertical="top" wrapText="1"/>
      <protection/>
    </xf>
    <xf numFmtId="167" fontId="11" fillId="0" borderId="47" xfId="0" applyNumberFormat="1" applyFont="1" applyFill="1" applyBorder="1" applyAlignment="1" applyProtection="1">
      <alignment horizontal="right"/>
      <protection/>
    </xf>
    <xf numFmtId="0" fontId="86" fillId="34" borderId="39" xfId="0" applyFont="1" applyFill="1" applyBorder="1" applyAlignment="1" applyProtection="1">
      <alignment horizontal="left" vertical="top" wrapText="1"/>
      <protection/>
    </xf>
    <xf numFmtId="0" fontId="86" fillId="34" borderId="48" xfId="0" applyFont="1" applyFill="1" applyBorder="1" applyAlignment="1" applyProtection="1">
      <alignment horizontal="left" vertical="top" wrapText="1"/>
      <protection/>
    </xf>
    <xf numFmtId="167" fontId="89" fillId="2" borderId="53" xfId="15" applyNumberFormat="1" applyFont="1" applyBorder="1" applyAlignment="1" applyProtection="1">
      <alignment horizontal="right" wrapText="1"/>
      <protection locked="0"/>
    </xf>
    <xf numFmtId="164" fontId="88" fillId="34" borderId="50" xfId="0" applyNumberFormat="1" applyFont="1" applyFill="1" applyBorder="1" applyAlignment="1" applyProtection="1">
      <alignment horizontal="left" vertical="top"/>
      <protection/>
    </xf>
    <xf numFmtId="0" fontId="12" fillId="34" borderId="51" xfId="0" applyFont="1" applyFill="1" applyBorder="1" applyAlignment="1" applyProtection="1">
      <alignment horizontal="left" vertical="top" wrapText="1"/>
      <protection/>
    </xf>
    <xf numFmtId="0" fontId="12" fillId="34" borderId="52" xfId="0" applyFont="1" applyFill="1" applyBorder="1" applyAlignment="1" applyProtection="1">
      <alignment horizontal="left" vertical="top" wrapText="1"/>
      <protection/>
    </xf>
    <xf numFmtId="167" fontId="11" fillId="34" borderId="52" xfId="0" applyNumberFormat="1" applyFont="1" applyFill="1" applyBorder="1" applyAlignment="1" applyProtection="1">
      <alignment horizontal="right" vertical="center"/>
      <protection/>
    </xf>
    <xf numFmtId="0" fontId="88" fillId="34" borderId="45" xfId="0" applyFont="1" applyFill="1" applyBorder="1" applyAlignment="1" applyProtection="1">
      <alignment horizontal="left" vertical="top"/>
      <protection/>
    </xf>
    <xf numFmtId="0" fontId="12" fillId="34" borderId="36"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protection/>
    </xf>
    <xf numFmtId="167" fontId="88" fillId="34" borderId="54" xfId="0" applyNumberFormat="1" applyFont="1" applyFill="1" applyBorder="1" applyAlignment="1" applyProtection="1">
      <alignment horizontal="right" vertical="center"/>
      <protection/>
    </xf>
    <xf numFmtId="167" fontId="88" fillId="34" borderId="38" xfId="0" applyNumberFormat="1" applyFont="1" applyFill="1" applyBorder="1" applyAlignment="1" applyProtection="1">
      <alignment horizontal="right"/>
      <protection/>
    </xf>
    <xf numFmtId="0" fontId="88" fillId="34" borderId="47" xfId="0" applyFont="1" applyFill="1" applyBorder="1" applyAlignment="1" applyProtection="1">
      <alignment horizontal="left" vertical="top"/>
      <protection/>
    </xf>
    <xf numFmtId="0" fontId="12" fillId="34" borderId="39" xfId="0" applyFont="1" applyFill="1" applyBorder="1" applyAlignment="1" applyProtection="1">
      <alignment horizontal="left" vertical="top" wrapText="1"/>
      <protection/>
    </xf>
    <xf numFmtId="167" fontId="88" fillId="34" borderId="37" xfId="0" applyNumberFormat="1" applyFont="1" applyFill="1" applyBorder="1" applyAlignment="1" applyProtection="1">
      <alignment horizontal="right" vertical="center"/>
      <protection/>
    </xf>
    <xf numFmtId="0" fontId="12" fillId="34" borderId="0" xfId="0" applyFont="1" applyFill="1" applyBorder="1" applyAlignment="1" applyProtection="1">
      <alignment horizontal="left" vertical="top" wrapText="1"/>
      <protection/>
    </xf>
    <xf numFmtId="164" fontId="88" fillId="34" borderId="45"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67" fontId="11" fillId="34" borderId="37" xfId="0" applyNumberFormat="1" applyFont="1" applyFill="1" applyBorder="1" applyAlignment="1" applyProtection="1">
      <alignment horizontal="right" vertical="center"/>
      <protection/>
    </xf>
    <xf numFmtId="167" fontId="11" fillId="34" borderId="54" xfId="0" applyNumberFormat="1" applyFont="1" applyFill="1" applyBorder="1" applyAlignment="1" applyProtection="1">
      <alignment horizontal="right" vertical="center"/>
      <protection/>
    </xf>
    <xf numFmtId="167" fontId="11" fillId="34" borderId="38" xfId="0" applyNumberFormat="1" applyFont="1" applyFill="1" applyBorder="1" applyAlignment="1" applyProtection="1">
      <alignment horizontal="right" vertical="center"/>
      <protection/>
    </xf>
    <xf numFmtId="0" fontId="12" fillId="34" borderId="46" xfId="0" applyFont="1" applyFill="1" applyBorder="1" applyAlignment="1" applyProtection="1">
      <alignment horizontal="left" vertical="top" wrapText="1"/>
      <protection/>
    </xf>
    <xf numFmtId="0" fontId="12" fillId="34" borderId="37" xfId="0" applyFont="1" applyFill="1" applyBorder="1" applyAlignment="1" applyProtection="1">
      <alignment horizontal="left" vertical="top" wrapText="1"/>
      <protection/>
    </xf>
    <xf numFmtId="0" fontId="86" fillId="34" borderId="46" xfId="0" applyFont="1" applyFill="1" applyBorder="1" applyAlignment="1" applyProtection="1">
      <alignment horizontal="left" vertical="top"/>
      <protection/>
    </xf>
    <xf numFmtId="0" fontId="86" fillId="34" borderId="37" xfId="0" applyFont="1" applyFill="1" applyBorder="1" applyAlignment="1" applyProtection="1">
      <alignment horizontal="left" vertical="top"/>
      <protection/>
    </xf>
    <xf numFmtId="167" fontId="11" fillId="0" borderId="47" xfId="0" applyNumberFormat="1" applyFont="1" applyFill="1" applyBorder="1" applyAlignment="1" applyProtection="1">
      <alignment horizontal="right" vertical="center"/>
      <protection/>
    </xf>
    <xf numFmtId="0" fontId="86" fillId="34" borderId="42" xfId="0" applyFont="1" applyFill="1" applyBorder="1" applyAlignment="1" applyProtection="1">
      <alignment horizontal="left" vertical="top"/>
      <protection/>
    </xf>
    <xf numFmtId="167" fontId="11" fillId="0" borderId="43" xfId="0" applyNumberFormat="1" applyFont="1" applyFill="1" applyBorder="1" applyAlignment="1" applyProtection="1">
      <alignment horizontal="right" vertical="center"/>
      <protection/>
    </xf>
    <xf numFmtId="167" fontId="89" fillId="2" borderId="49" xfId="15" applyNumberFormat="1" applyFont="1" applyBorder="1" applyAlignment="1" applyProtection="1">
      <alignment horizontal="right" wrapText="1"/>
      <protection locked="0"/>
    </xf>
    <xf numFmtId="167" fontId="89" fillId="2" borderId="43" xfId="15" applyNumberFormat="1" applyFont="1" applyBorder="1" applyAlignment="1" applyProtection="1">
      <alignment horizontal="right"/>
      <protection locked="0"/>
    </xf>
    <xf numFmtId="167" fontId="11" fillId="34" borderId="50" xfId="0" applyNumberFormat="1" applyFont="1" applyFill="1" applyBorder="1" applyAlignment="1" applyProtection="1">
      <alignment horizontal="right" vertical="center"/>
      <protection/>
    </xf>
    <xf numFmtId="167" fontId="89" fillId="2" borderId="37" xfId="15" applyNumberFormat="1" applyFont="1" applyBorder="1" applyAlignment="1" applyProtection="1">
      <alignment horizontal="right" vertical="center"/>
      <protection locked="0"/>
    </xf>
    <xf numFmtId="167" fontId="11" fillId="34" borderId="45" xfId="0" applyNumberFormat="1" applyFont="1" applyFill="1" applyBorder="1" applyAlignment="1" applyProtection="1">
      <alignment horizontal="right" vertical="center"/>
      <protection/>
    </xf>
    <xf numFmtId="167" fontId="89" fillId="2" borderId="38" xfId="15" applyNumberFormat="1" applyFont="1" applyBorder="1" applyAlignment="1" applyProtection="1">
      <alignment horizontal="right"/>
      <protection locked="0"/>
    </xf>
    <xf numFmtId="167" fontId="88" fillId="34" borderId="45" xfId="0" applyNumberFormat="1" applyFont="1" applyFill="1" applyBorder="1" applyAlignment="1" applyProtection="1">
      <alignment horizontal="right" vertical="center"/>
      <protection/>
    </xf>
    <xf numFmtId="0" fontId="88" fillId="0" borderId="47" xfId="0" applyFont="1" applyFill="1" applyBorder="1" applyAlignment="1" applyProtection="1">
      <alignment horizontal="left" vertical="top"/>
      <protection/>
    </xf>
    <xf numFmtId="167" fontId="88" fillId="0" borderId="47" xfId="0" applyNumberFormat="1" applyFont="1" applyFill="1" applyBorder="1" applyAlignment="1" applyProtection="1">
      <alignment horizontal="right" vertical="center"/>
      <protection/>
    </xf>
    <xf numFmtId="0" fontId="91" fillId="20" borderId="43" xfId="33" applyFont="1" applyBorder="1" applyAlignment="1" applyProtection="1">
      <alignment horizontal="center" vertical="center"/>
      <protection/>
    </xf>
    <xf numFmtId="0" fontId="12" fillId="34" borderId="36" xfId="0" applyNumberFormat="1" applyFont="1" applyFill="1" applyBorder="1" applyAlignment="1" applyProtection="1">
      <alignment horizontal="left" vertical="top" wrapText="1"/>
      <protection/>
    </xf>
    <xf numFmtId="167" fontId="90" fillId="34" borderId="37" xfId="15"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vertical="center" wrapText="1"/>
      <protection/>
    </xf>
    <xf numFmtId="167" fontId="11" fillId="34" borderId="43" xfId="0" applyNumberFormat="1" applyFont="1" applyFill="1" applyBorder="1" applyAlignment="1" applyProtection="1">
      <alignment horizontal="right"/>
      <protection/>
    </xf>
    <xf numFmtId="0" fontId="13" fillId="0" borderId="0" xfId="0" applyFont="1" applyFill="1" applyBorder="1" applyAlignment="1" applyProtection="1">
      <alignment horizontal="left" vertical="top"/>
      <protection/>
    </xf>
    <xf numFmtId="0" fontId="92" fillId="34" borderId="38" xfId="0" applyFont="1" applyFill="1" applyBorder="1" applyAlignment="1" applyProtection="1">
      <alignment horizontal="left" vertical="top" wrapText="1"/>
      <protection/>
    </xf>
    <xf numFmtId="165" fontId="11" fillId="0" borderId="43" xfId="0" applyNumberFormat="1" applyFont="1" applyFill="1" applyBorder="1" applyAlignment="1" applyProtection="1">
      <alignment horizontal="right"/>
      <protection/>
    </xf>
    <xf numFmtId="165" fontId="89" fillId="2" borderId="49" xfId="15" applyNumberFormat="1" applyFont="1" applyBorder="1" applyAlignment="1" applyProtection="1">
      <alignment horizontal="right" wrapText="1"/>
      <protection locked="0"/>
    </xf>
    <xf numFmtId="0" fontId="93" fillId="34" borderId="0" xfId="0" applyFont="1" applyFill="1" applyBorder="1" applyAlignment="1" applyProtection="1">
      <alignment vertical="top" wrapText="1"/>
      <protection/>
    </xf>
    <xf numFmtId="0" fontId="92" fillId="0" borderId="0" xfId="0" applyFont="1" applyFill="1" applyBorder="1" applyAlignment="1">
      <alignment horizontal="left" vertical="top"/>
    </xf>
    <xf numFmtId="0" fontId="88" fillId="34" borderId="42" xfId="0" applyFont="1" applyFill="1" applyBorder="1" applyAlignment="1" applyProtection="1">
      <alignment horizontal="left" vertical="top" wrapText="1"/>
      <protection/>
    </xf>
    <xf numFmtId="0" fontId="88" fillId="34" borderId="38" xfId="0" applyFont="1" applyFill="1" applyBorder="1" applyAlignment="1" applyProtection="1">
      <alignment horizontal="left" vertical="top" wrapText="1"/>
      <protection/>
    </xf>
    <xf numFmtId="0" fontId="88" fillId="34" borderId="51" xfId="0" applyFont="1" applyFill="1" applyBorder="1" applyAlignment="1" applyProtection="1">
      <alignment horizontal="left" vertical="top" wrapText="1"/>
      <protection/>
    </xf>
    <xf numFmtId="0" fontId="88" fillId="34" borderId="52"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horizontal="right"/>
      <protection/>
    </xf>
    <xf numFmtId="0" fontId="86" fillId="34" borderId="51" xfId="0" applyFont="1" applyFill="1" applyBorder="1" applyAlignment="1" applyProtection="1">
      <alignment horizontal="left" vertical="top" wrapText="1"/>
      <protection/>
    </xf>
    <xf numFmtId="0" fontId="86" fillId="34" borderId="52" xfId="0" applyFont="1" applyFill="1" applyBorder="1" applyAlignment="1" applyProtection="1">
      <alignment horizontal="left" vertical="top" wrapText="1"/>
      <protection/>
    </xf>
    <xf numFmtId="167" fontId="11" fillId="0" borderId="52" xfId="0" applyNumberFormat="1" applyFont="1" applyFill="1" applyBorder="1" applyAlignment="1" applyProtection="1">
      <alignment horizontal="right"/>
      <protection/>
    </xf>
    <xf numFmtId="0" fontId="86" fillId="34" borderId="36" xfId="0" applyFont="1" applyFill="1" applyBorder="1" applyAlignment="1" applyProtection="1">
      <alignment horizontal="left" vertical="top" wrapText="1"/>
      <protection/>
    </xf>
    <xf numFmtId="167" fontId="11" fillId="0" borderId="54" xfId="0" applyNumberFormat="1" applyFont="1" applyFill="1" applyBorder="1" applyAlignment="1" applyProtection="1">
      <alignment horizontal="right"/>
      <protection/>
    </xf>
    <xf numFmtId="167" fontId="89" fillId="34" borderId="54" xfId="15" applyNumberFormat="1" applyFont="1" applyFill="1" applyBorder="1" applyAlignment="1" applyProtection="1">
      <alignment horizontal="right" wrapText="1"/>
      <protection/>
    </xf>
    <xf numFmtId="164" fontId="89" fillId="34" borderId="45" xfId="21" applyNumberFormat="1" applyFont="1" applyFill="1" applyBorder="1" applyAlignment="1" applyProtection="1">
      <alignment horizontal="left" vertical="top"/>
      <protection/>
    </xf>
    <xf numFmtId="167" fontId="89" fillId="2" borderId="52" xfId="15" applyNumberFormat="1" applyFont="1" applyBorder="1" applyAlignment="1" applyProtection="1">
      <alignment horizontal="right" wrapText="1"/>
      <protection locked="0"/>
    </xf>
    <xf numFmtId="167" fontId="89" fillId="34" borderId="54" xfId="21" applyNumberFormat="1" applyFont="1" applyFill="1" applyBorder="1" applyAlignment="1" applyProtection="1">
      <alignment horizontal="right" wrapText="1"/>
      <protection/>
    </xf>
    <xf numFmtId="164" fontId="89" fillId="34" borderId="36" xfId="15" applyNumberFormat="1" applyFont="1" applyFill="1" applyBorder="1" applyAlignment="1" applyProtection="1">
      <alignment horizontal="left" vertical="top"/>
      <protection/>
    </xf>
    <xf numFmtId="0" fontId="94"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wrapText="1"/>
      <protection locked="0"/>
    </xf>
    <xf numFmtId="0" fontId="86" fillId="0" borderId="36" xfId="0" applyFont="1" applyFill="1" applyBorder="1" applyAlignment="1" applyProtection="1">
      <alignment horizontal="left" vertical="top" wrapText="1"/>
      <protection/>
    </xf>
    <xf numFmtId="167" fontId="90" fillId="34" borderId="52" xfId="15" applyNumberFormat="1" applyFont="1" applyFill="1" applyBorder="1" applyAlignment="1" applyProtection="1">
      <alignment horizontal="right" wrapText="1"/>
      <protection/>
    </xf>
    <xf numFmtId="167" fontId="89" fillId="34" borderId="54" xfId="21" applyNumberFormat="1" applyFont="1" applyFill="1" applyBorder="1" applyAlignment="1" applyProtection="1">
      <alignment horizontal="right"/>
      <protection/>
    </xf>
    <xf numFmtId="164" fontId="89" fillId="34" borderId="36" xfId="21" applyNumberFormat="1" applyFont="1" applyFill="1" applyBorder="1" applyAlignment="1" applyProtection="1">
      <alignment horizontal="left" vertical="top"/>
      <protection/>
    </xf>
    <xf numFmtId="0" fontId="95" fillId="28" borderId="42" xfId="41" applyFont="1" applyBorder="1" applyAlignment="1" applyProtection="1">
      <alignment horizontal="left" vertical="top" wrapText="1"/>
      <protection/>
    </xf>
    <xf numFmtId="167" fontId="95" fillId="28" borderId="38" xfId="41" applyNumberFormat="1" applyFont="1" applyBorder="1" applyAlignment="1" applyProtection="1">
      <alignment horizontal="right"/>
      <protection locked="0"/>
    </xf>
    <xf numFmtId="164" fontId="88" fillId="34" borderId="36" xfId="0" applyNumberFormat="1" applyFont="1" applyFill="1" applyBorder="1" applyAlignment="1" applyProtection="1">
      <alignment horizontal="left" vertical="top"/>
      <protection/>
    </xf>
    <xf numFmtId="164" fontId="88" fillId="34" borderId="47"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0" fontId="16" fillId="34" borderId="38" xfId="41" applyFont="1" applyFill="1" applyBorder="1" applyAlignment="1" applyProtection="1">
      <alignment vertical="top" wrapText="1"/>
      <protection/>
    </xf>
    <xf numFmtId="167" fontId="96" fillId="2" borderId="47" xfId="15" applyNumberFormat="1" applyFont="1" applyBorder="1" applyAlignment="1" applyProtection="1">
      <alignment horizontal="right" wrapText="1"/>
      <protection locked="0"/>
    </xf>
    <xf numFmtId="0" fontId="87" fillId="20" borderId="47" xfId="33" applyFont="1" applyBorder="1" applyAlignment="1" applyProtection="1">
      <alignment horizontal="center" vertical="center"/>
      <protection/>
    </xf>
    <xf numFmtId="0" fontId="87" fillId="20" borderId="39" xfId="33" applyFont="1" applyBorder="1" applyAlignment="1" applyProtection="1">
      <alignment horizontal="center" vertical="center"/>
      <protection/>
    </xf>
    <xf numFmtId="167" fontId="89" fillId="34" borderId="50" xfId="15" applyNumberFormat="1" applyFont="1" applyFill="1" applyBorder="1" applyAlignment="1" applyProtection="1">
      <alignment horizontal="right" wrapText="1"/>
      <protection/>
    </xf>
    <xf numFmtId="0" fontId="86" fillId="34" borderId="36" xfId="0" applyNumberFormat="1" applyFont="1" applyFill="1" applyBorder="1" applyAlignment="1" applyProtection="1">
      <alignment horizontal="left" vertical="top" wrapText="1"/>
      <protection/>
    </xf>
    <xf numFmtId="167" fontId="89" fillId="34" borderId="45" xfId="15" applyNumberFormat="1" applyFont="1" applyFill="1" applyBorder="1" applyAlignment="1" applyProtection="1">
      <alignment horizontal="right" wrapText="1"/>
      <protection/>
    </xf>
    <xf numFmtId="167" fontId="11" fillId="34" borderId="45" xfId="0" applyNumberFormat="1" applyFont="1" applyFill="1" applyBorder="1" applyAlignment="1" applyProtection="1">
      <alignment horizontal="right"/>
      <protection/>
    </xf>
    <xf numFmtId="0" fontId="86" fillId="34" borderId="55" xfId="0" applyFont="1" applyFill="1" applyBorder="1" applyAlignment="1" applyProtection="1">
      <alignment horizontal="left" vertical="top" wrapText="1"/>
      <protection/>
    </xf>
    <xf numFmtId="167" fontId="89" fillId="2" borderId="56" xfId="15" applyNumberFormat="1" applyFont="1" applyBorder="1" applyAlignment="1" applyProtection="1">
      <alignment horizontal="right" wrapText="1"/>
      <protection locked="0"/>
    </xf>
    <xf numFmtId="9" fontId="89" fillId="2" borderId="43" xfId="15" applyNumberFormat="1" applyFont="1" applyBorder="1" applyAlignment="1" applyProtection="1">
      <alignment horizontal="right"/>
      <protection locked="0"/>
    </xf>
    <xf numFmtId="3" fontId="11" fillId="0" borderId="43" xfId="0" applyNumberFormat="1" applyFont="1" applyFill="1" applyBorder="1" applyAlignment="1" applyProtection="1">
      <alignment horizontal="right"/>
      <protection/>
    </xf>
    <xf numFmtId="0" fontId="86" fillId="34" borderId="57" xfId="0" applyFont="1" applyFill="1" applyBorder="1" applyAlignment="1" applyProtection="1">
      <alignment horizontal="left" vertical="top" wrapText="1"/>
      <protection/>
    </xf>
    <xf numFmtId="167" fontId="89" fillId="34" borderId="58" xfId="15" applyNumberFormat="1" applyFont="1" applyFill="1" applyBorder="1" applyAlignment="1" applyProtection="1">
      <alignment horizontal="right" wrapText="1"/>
      <protection/>
    </xf>
    <xf numFmtId="165" fontId="89" fillId="2" borderId="58" xfId="15" applyNumberFormat="1" applyFont="1" applyBorder="1" applyAlignment="1" applyProtection="1">
      <alignment horizontal="right" wrapText="1"/>
      <protection locked="0"/>
    </xf>
    <xf numFmtId="164" fontId="88" fillId="34" borderId="59" xfId="0" applyNumberFormat="1" applyFont="1" applyFill="1" applyBorder="1" applyAlignment="1" applyProtection="1">
      <alignment horizontal="left" vertical="top"/>
      <protection/>
    </xf>
    <xf numFmtId="0" fontId="86" fillId="34" borderId="0" xfId="0" applyFont="1" applyFill="1" applyBorder="1" applyAlignment="1">
      <alignment vertical="top" wrapText="1"/>
    </xf>
    <xf numFmtId="0" fontId="86" fillId="34" borderId="59" xfId="0" applyFont="1" applyFill="1" applyBorder="1" applyAlignment="1" applyProtection="1">
      <alignment horizontal="left" vertical="top" wrapText="1"/>
      <protection/>
    </xf>
    <xf numFmtId="167" fontId="89" fillId="34" borderId="60" xfId="15" applyNumberFormat="1" applyFont="1" applyFill="1" applyBorder="1" applyAlignment="1" applyProtection="1">
      <alignment horizontal="right" wrapText="1"/>
      <protection/>
    </xf>
    <xf numFmtId="167" fontId="89" fillId="2" borderId="60" xfId="15" applyNumberFormat="1" applyFont="1" applyBorder="1" applyAlignment="1" applyProtection="1">
      <alignment horizontal="right" wrapText="1"/>
      <protection locked="0"/>
    </xf>
    <xf numFmtId="164" fontId="88" fillId="34" borderId="43" xfId="0" applyNumberFormat="1" applyFont="1" applyFill="1" applyBorder="1" applyAlignment="1" applyProtection="1">
      <alignment horizontal="left" vertical="top"/>
      <protection/>
    </xf>
    <xf numFmtId="167" fontId="11" fillId="0" borderId="38" xfId="0" applyNumberFormat="1" applyFont="1" applyFill="1" applyBorder="1" applyAlignment="1" applyProtection="1">
      <alignment horizontal="right"/>
      <protection/>
    </xf>
    <xf numFmtId="169" fontId="96" fillId="2" borderId="52" xfId="15" applyNumberFormat="1" applyFont="1" applyBorder="1" applyAlignment="1" applyProtection="1">
      <alignment horizontal="right"/>
      <protection locked="0"/>
    </xf>
    <xf numFmtId="0" fontId="64" fillId="0" borderId="0" xfId="15" applyFont="1" applyFill="1" applyBorder="1" applyAlignment="1">
      <alignment horizontal="left" vertical="top"/>
    </xf>
    <xf numFmtId="165" fontId="11" fillId="34" borderId="43" xfId="0" applyNumberFormat="1" applyFont="1" applyFill="1" applyBorder="1" applyAlignment="1" applyProtection="1">
      <alignment horizontal="right"/>
      <protection/>
    </xf>
    <xf numFmtId="0" fontId="89" fillId="2" borderId="43" xfId="15" applyFont="1" applyBorder="1" applyAlignment="1" applyProtection="1">
      <alignment horizontal="right"/>
      <protection locked="0"/>
    </xf>
    <xf numFmtId="165" fontId="89" fillId="2" borderId="43" xfId="15" applyNumberFormat="1" applyFont="1" applyBorder="1" applyAlignment="1" applyProtection="1">
      <alignment horizontal="right"/>
      <protection locked="0"/>
    </xf>
    <xf numFmtId="0" fontId="11" fillId="0" borderId="43"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85" fillId="0" borderId="0" xfId="0" applyFont="1" applyFill="1" applyBorder="1" applyAlignment="1">
      <alignment horizontal="left" vertical="top"/>
    </xf>
    <xf numFmtId="0" fontId="85" fillId="0" borderId="0" xfId="0" applyFont="1" applyFill="1" applyBorder="1" applyAlignment="1" applyProtection="1">
      <alignment horizontal="right"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top"/>
      <protection/>
    </xf>
    <xf numFmtId="0" fontId="88" fillId="0" borderId="0" xfId="0" applyFont="1" applyFill="1" applyBorder="1" applyAlignment="1" applyProtection="1">
      <alignment vertical="top"/>
      <protection/>
    </xf>
    <xf numFmtId="0" fontId="86" fillId="0" borderId="0" xfId="0" applyFont="1" applyFill="1" applyBorder="1" applyAlignment="1" applyProtection="1">
      <alignment horizontal="right" vertical="top"/>
      <protection/>
    </xf>
    <xf numFmtId="0" fontId="98" fillId="0" borderId="0" xfId="0" applyFont="1" applyFill="1" applyBorder="1" applyAlignment="1" applyProtection="1">
      <alignment vertical="top"/>
      <protection/>
    </xf>
    <xf numFmtId="0" fontId="88" fillId="0" borderId="0" xfId="0" applyFont="1" applyFill="1" applyBorder="1" applyAlignment="1" applyProtection="1">
      <alignment horizontal="right" vertical="top"/>
      <protection/>
    </xf>
    <xf numFmtId="0" fontId="88" fillId="34" borderId="0" xfId="0" applyFont="1" applyFill="1" applyBorder="1" applyAlignment="1" applyProtection="1">
      <alignment horizontal="center" vertical="top"/>
      <protection/>
    </xf>
    <xf numFmtId="0" fontId="85" fillId="0" borderId="59" xfId="0" applyFont="1" applyFill="1" applyBorder="1" applyAlignment="1" applyProtection="1">
      <alignment vertical="top"/>
      <protection/>
    </xf>
    <xf numFmtId="0" fontId="97" fillId="0" borderId="59" xfId="0" applyFont="1" applyFill="1" applyBorder="1" applyAlignment="1" applyProtection="1">
      <alignment vertical="top"/>
      <protection/>
    </xf>
    <xf numFmtId="0" fontId="97" fillId="0" borderId="59" xfId="0" applyFont="1" applyFill="1" applyBorder="1" applyAlignment="1" applyProtection="1">
      <alignment horizontal="right" vertical="top"/>
      <protection/>
    </xf>
    <xf numFmtId="0" fontId="85" fillId="0" borderId="0" xfId="0" applyFont="1" applyFill="1" applyBorder="1" applyAlignment="1" applyProtection="1">
      <alignment vertical="top"/>
      <protection/>
    </xf>
    <xf numFmtId="0" fontId="99" fillId="0" borderId="0" xfId="0" applyFont="1" applyFill="1" applyBorder="1" applyAlignment="1">
      <alignment horizontal="left" vertical="top"/>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0" fontId="101" fillId="0" borderId="46" xfId="0" applyNumberFormat="1"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0" fillId="0" borderId="0" xfId="0" applyFont="1" applyFill="1" applyBorder="1" applyAlignment="1" applyProtection="1">
      <alignment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0" xfId="0" applyFont="1" applyFill="1" applyBorder="1" applyAlignment="1" applyProtection="1">
      <alignment horizontal="center" wrapText="1"/>
      <protection/>
    </xf>
    <xf numFmtId="173" fontId="64" fillId="2" borderId="43" xfId="15" applyNumberFormat="1" applyFont="1" applyBorder="1" applyAlignment="1" applyProtection="1">
      <alignment vertical="top"/>
      <protection locked="0"/>
    </xf>
    <xf numFmtId="0" fontId="64" fillId="2" borderId="46" xfId="15" applyFont="1" applyBorder="1" applyAlignment="1" applyProtection="1">
      <alignment horizontal="left" vertical="top"/>
      <protection locked="0"/>
    </xf>
    <xf numFmtId="0" fontId="101"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02"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34" borderId="0" xfId="0" applyFont="1" applyFill="1" applyBorder="1" applyAlignment="1" applyProtection="1">
      <alignment horizontal="center" vertical="top"/>
      <protection/>
    </xf>
    <xf numFmtId="0" fontId="0" fillId="0" borderId="61"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64" fillId="0" borderId="0" xfId="15" applyFont="1" applyFill="1" applyBorder="1" applyAlignment="1" applyProtection="1">
      <alignment horizontal="left" vertical="top"/>
      <protection/>
    </xf>
    <xf numFmtId="0" fontId="101" fillId="34" borderId="0" xfId="0" applyFont="1" applyFill="1" applyBorder="1" applyAlignment="1" applyProtection="1">
      <alignment horizontal="left" vertical="top"/>
      <protection/>
    </xf>
    <xf numFmtId="0" fontId="64" fillId="2" borderId="46" xfId="15" applyFont="1" applyBorder="1" applyAlignment="1" applyProtection="1">
      <alignment vertical="top"/>
      <protection locked="0"/>
    </xf>
    <xf numFmtId="0" fontId="0" fillId="0" borderId="59"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64" fillId="2" borderId="57" xfId="15" applyFont="1" applyBorder="1" applyAlignment="1" applyProtection="1">
      <alignment vertical="top"/>
      <protection locked="0"/>
    </xf>
    <xf numFmtId="0" fontId="101" fillId="0" borderId="0" xfId="0" applyFont="1" applyFill="1" applyBorder="1" applyAlignment="1" applyProtection="1">
      <alignment vertical="center" wrapText="1"/>
      <protection/>
    </xf>
    <xf numFmtId="0" fontId="101" fillId="0" borderId="0" xfId="0" applyFont="1" applyFill="1" applyBorder="1" applyAlignment="1" applyProtection="1">
      <alignment vertical="top" wrapText="1"/>
      <protection/>
    </xf>
    <xf numFmtId="0" fontId="101"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top" wrapText="1"/>
      <protection/>
    </xf>
    <xf numFmtId="0" fontId="101" fillId="0" borderId="0" xfId="0" applyFont="1" applyFill="1" applyBorder="1" applyAlignment="1" applyProtection="1">
      <alignment horizontal="center" vertical="center"/>
      <protection/>
    </xf>
    <xf numFmtId="0" fontId="101" fillId="0" borderId="0" xfId="0" applyFont="1" applyFill="1" applyBorder="1" applyAlignment="1" applyProtection="1">
      <alignment horizontal="center"/>
      <protection/>
    </xf>
    <xf numFmtId="0" fontId="64" fillId="2" borderId="46" xfId="15" applyFont="1" applyFill="1" applyBorder="1" applyAlignment="1" applyProtection="1">
      <alignment vertical="top"/>
      <protection locked="0"/>
    </xf>
    <xf numFmtId="0" fontId="64" fillId="2" borderId="46" xfId="15" applyFont="1" applyFill="1" applyBorder="1" applyAlignment="1" applyProtection="1">
      <alignment/>
      <protection locked="0"/>
    </xf>
    <xf numFmtId="0" fontId="101" fillId="0" borderId="0" xfId="0" applyFont="1" applyFill="1" applyBorder="1" applyAlignment="1" applyProtection="1">
      <alignment/>
      <protection/>
    </xf>
    <xf numFmtId="0" fontId="64" fillId="2" borderId="46" xfId="15" applyFont="1" applyFill="1" applyBorder="1" applyAlignment="1" applyProtection="1">
      <alignment horizontal="left"/>
      <protection locked="0"/>
    </xf>
    <xf numFmtId="0" fontId="64" fillId="2" borderId="46" xfId="15" applyFont="1" applyFill="1" applyBorder="1" applyAlignment="1" applyProtection="1">
      <alignment horizontal="left" vertical="top"/>
      <protection locked="0"/>
    </xf>
    <xf numFmtId="0" fontId="101" fillId="34" borderId="0" xfId="0" applyFont="1" applyFill="1" applyBorder="1" applyAlignment="1" applyProtection="1">
      <alignment vertical="top"/>
      <protection/>
    </xf>
    <xf numFmtId="0" fontId="101" fillId="34" borderId="57" xfId="0" applyFont="1" applyFill="1" applyBorder="1" applyAlignment="1" applyProtection="1">
      <alignment horizontal="center" vertical="top"/>
      <protection/>
    </xf>
    <xf numFmtId="0" fontId="85" fillId="0" borderId="0" xfId="0" applyFont="1" applyFill="1" applyBorder="1" applyAlignment="1" applyProtection="1">
      <alignment vertical="center" wrapText="1"/>
      <protection/>
    </xf>
    <xf numFmtId="0" fontId="85" fillId="0" borderId="0" xfId="0" applyFont="1" applyFill="1" applyBorder="1" applyAlignment="1" applyProtection="1">
      <alignment vertical="top" wrapText="1"/>
      <protection/>
    </xf>
    <xf numFmtId="0" fontId="8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horizontal="center" vertical="top" wrapText="1"/>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horizontal="center"/>
      <protection/>
    </xf>
    <xf numFmtId="0" fontId="85" fillId="0" borderId="0" xfId="0" applyFont="1" applyFill="1" applyBorder="1" applyAlignment="1" applyProtection="1">
      <alignment/>
      <protection/>
    </xf>
    <xf numFmtId="0" fontId="97" fillId="0" borderId="0" xfId="0" applyFont="1" applyFill="1" applyBorder="1" applyAlignment="1" applyProtection="1">
      <alignment vertical="top"/>
      <protection/>
    </xf>
    <xf numFmtId="0" fontId="85" fillId="34" borderId="0" xfId="0" applyFont="1" applyFill="1" applyBorder="1" applyAlignment="1" applyProtection="1">
      <alignment vertical="top"/>
      <protection/>
    </xf>
    <xf numFmtId="0" fontId="101" fillId="34" borderId="57" xfId="0" applyFont="1" applyFill="1" applyBorder="1" applyAlignment="1" applyProtection="1">
      <alignment vertical="top"/>
      <protection/>
    </xf>
    <xf numFmtId="174" fontId="64" fillId="2" borderId="46" xfId="15" applyNumberFormat="1" applyFont="1" applyBorder="1" applyAlignment="1" applyProtection="1">
      <alignment vertical="top"/>
      <protection locked="0"/>
    </xf>
    <xf numFmtId="174" fontId="64" fillId="2" borderId="57" xfId="15" applyNumberFormat="1" applyFont="1" applyBorder="1" applyAlignment="1" applyProtection="1">
      <alignment vertical="top"/>
      <protection locked="0"/>
    </xf>
    <xf numFmtId="174" fontId="64" fillId="2" borderId="57" xfId="15" applyNumberFormat="1" applyFont="1" applyBorder="1" applyAlignment="1" applyProtection="1">
      <alignment horizontal="left" vertical="top"/>
      <protection locked="0"/>
    </xf>
    <xf numFmtId="0" fontId="103" fillId="0" borderId="0" xfId="0" applyFont="1" applyFill="1" applyBorder="1" applyAlignment="1" applyProtection="1">
      <alignment horizontal="right" vertical="top"/>
      <protection/>
    </xf>
    <xf numFmtId="173" fontId="64" fillId="2" borderId="46" xfId="15" applyNumberFormat="1" applyFont="1" applyBorder="1" applyAlignment="1" applyProtection="1">
      <alignment vertical="top"/>
      <protection locked="0"/>
    </xf>
    <xf numFmtId="173" fontId="64" fillId="2" borderId="57" xfId="15" applyNumberFormat="1" applyFont="1" applyBorder="1" applyAlignment="1" applyProtection="1">
      <alignment vertical="top"/>
      <protection locked="0"/>
    </xf>
    <xf numFmtId="0" fontId="101" fillId="34" borderId="46" xfId="0" applyFont="1" applyFill="1" applyBorder="1" applyAlignment="1" applyProtection="1">
      <alignment vertical="top"/>
      <protection/>
    </xf>
    <xf numFmtId="0" fontId="85" fillId="35" borderId="62" xfId="0" applyFont="1" applyFill="1" applyBorder="1" applyAlignment="1" applyProtection="1">
      <alignment horizontal="center" vertical="top"/>
      <protection/>
    </xf>
    <xf numFmtId="0" fontId="85" fillId="35" borderId="63" xfId="0" applyFont="1" applyFill="1" applyBorder="1" applyAlignment="1" applyProtection="1">
      <alignment horizontal="center" vertical="top"/>
      <protection/>
    </xf>
    <xf numFmtId="0" fontId="85" fillId="35" borderId="64" xfId="0" applyFont="1" applyFill="1" applyBorder="1" applyAlignment="1" applyProtection="1">
      <alignment horizontal="center" vertical="top"/>
      <protection/>
    </xf>
    <xf numFmtId="0" fontId="85" fillId="0" borderId="21" xfId="0" applyFont="1" applyFill="1" applyBorder="1" applyAlignment="1" applyProtection="1">
      <alignment horizontal="left" vertical="top"/>
      <protection/>
    </xf>
    <xf numFmtId="0" fontId="85" fillId="0" borderId="65" xfId="0" applyFont="1" applyFill="1" applyBorder="1" applyAlignment="1" applyProtection="1">
      <alignment horizontal="left" vertical="top"/>
      <protection/>
    </xf>
    <xf numFmtId="0" fontId="85" fillId="0" borderId="66" xfId="0" applyFont="1" applyFill="1" applyBorder="1" applyAlignment="1" applyProtection="1">
      <alignment horizontal="left" vertical="top"/>
      <protection/>
    </xf>
    <xf numFmtId="0" fontId="104" fillId="2" borderId="21" xfId="15" applyFont="1" applyBorder="1" applyAlignment="1" applyProtection="1">
      <alignment horizontal="left" vertical="top" wrapText="1"/>
      <protection locked="0"/>
    </xf>
    <xf numFmtId="0" fontId="104" fillId="2" borderId="65" xfId="15" applyFont="1" applyBorder="1" applyAlignment="1" applyProtection="1">
      <alignment horizontal="left" vertical="top" wrapText="1"/>
      <protection locked="0"/>
    </xf>
    <xf numFmtId="0" fontId="104" fillId="2" borderId="66" xfId="15" applyFont="1" applyBorder="1" applyAlignment="1" applyProtection="1">
      <alignment horizontal="left" vertical="top" wrapText="1"/>
      <protection locked="0"/>
    </xf>
    <xf numFmtId="0" fontId="104" fillId="2" borderId="21" xfId="15" applyFont="1" applyBorder="1" applyAlignment="1" applyProtection="1">
      <alignment horizontal="left" vertical="top"/>
      <protection locked="0"/>
    </xf>
    <xf numFmtId="0" fontId="104" fillId="2" borderId="65" xfId="15" applyFont="1" applyBorder="1" applyAlignment="1" applyProtection="1">
      <alignment horizontal="left" vertical="top"/>
      <protection locked="0"/>
    </xf>
    <xf numFmtId="0" fontId="104" fillId="2" borderId="66" xfId="15" applyFont="1" applyBorder="1" applyAlignment="1" applyProtection="1">
      <alignment horizontal="left" vertical="top"/>
      <protection locked="0"/>
    </xf>
    <xf numFmtId="0" fontId="85" fillId="0" borderId="17" xfId="0" applyFont="1" applyFill="1" applyBorder="1" applyAlignment="1" applyProtection="1">
      <alignment horizontal="center" vertical="top"/>
      <protection/>
    </xf>
    <xf numFmtId="0" fontId="85" fillId="0" borderId="0" xfId="0" applyFont="1" applyFill="1" applyBorder="1" applyAlignment="1" applyProtection="1">
      <alignment horizontal="center" vertical="top"/>
      <protection/>
    </xf>
    <xf numFmtId="0" fontId="85" fillId="0" borderId="16"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95" fillId="36" borderId="17" xfId="33" applyFont="1" applyFill="1" applyBorder="1" applyAlignment="1" applyProtection="1">
      <alignment horizontal="left"/>
      <protection/>
    </xf>
    <xf numFmtId="0" fontId="95" fillId="36" borderId="0" xfId="33" applyFont="1" applyFill="1" applyBorder="1" applyAlignment="1" applyProtection="1">
      <alignment horizontal="left"/>
      <protection/>
    </xf>
    <xf numFmtId="0" fontId="95" fillId="20" borderId="0" xfId="33" applyNumberFormat="1" applyFont="1" applyBorder="1" applyAlignment="1" applyProtection="1">
      <alignment horizontal="left"/>
      <protection/>
    </xf>
    <xf numFmtId="0" fontId="95" fillId="20" borderId="10" xfId="33" applyNumberFormat="1" applyFont="1" applyBorder="1" applyAlignment="1" applyProtection="1">
      <alignment horizontal="left"/>
      <protection/>
    </xf>
    <xf numFmtId="168" fontId="6" fillId="0" borderId="67" xfId="66" applyNumberFormat="1" applyFont="1" applyFill="1" applyBorder="1" applyAlignment="1" applyProtection="1">
      <alignment horizontal="center" vertical="center"/>
      <protection/>
    </xf>
    <xf numFmtId="168" fontId="6" fillId="0" borderId="68" xfId="66" applyNumberFormat="1" applyFont="1" applyFill="1" applyBorder="1" applyAlignment="1" applyProtection="1">
      <alignment horizontal="center" vertical="center"/>
      <protection/>
    </xf>
    <xf numFmtId="168" fontId="6" fillId="0" borderId="69" xfId="66" applyNumberFormat="1" applyFont="1" applyFill="1" applyBorder="1" applyAlignment="1" applyProtection="1">
      <alignment horizontal="center" vertical="center"/>
      <protection/>
    </xf>
    <xf numFmtId="168" fontId="8" fillId="33" borderId="70" xfId="66" applyNumberFormat="1" applyFont="1" applyFill="1" applyBorder="1" applyAlignment="1" applyProtection="1">
      <alignment horizontal="center" vertical="center"/>
      <protection/>
    </xf>
    <xf numFmtId="168" fontId="8" fillId="33" borderId="71" xfId="66" applyNumberFormat="1" applyFont="1" applyFill="1" applyBorder="1" applyAlignment="1" applyProtection="1">
      <alignment horizontal="center" vertical="center"/>
      <protection/>
    </xf>
    <xf numFmtId="0" fontId="65" fillId="36" borderId="0" xfId="33" applyFill="1" applyAlignment="1" applyProtection="1">
      <alignment horizontal="center"/>
      <protection/>
    </xf>
    <xf numFmtId="0" fontId="85" fillId="0" borderId="19" xfId="0" applyFont="1" applyFill="1" applyBorder="1" applyAlignment="1" applyProtection="1">
      <alignment horizontal="left" vertical="top"/>
      <protection/>
    </xf>
    <xf numFmtId="0" fontId="85" fillId="0" borderId="72" xfId="0" applyFont="1" applyFill="1" applyBorder="1" applyAlignment="1" applyProtection="1">
      <alignment horizontal="left" vertical="top"/>
      <protection/>
    </xf>
    <xf numFmtId="0" fontId="85" fillId="0" borderId="73" xfId="0" applyFont="1" applyFill="1" applyBorder="1" applyAlignment="1" applyProtection="1">
      <alignment horizontal="left" vertical="top"/>
      <protection/>
    </xf>
    <xf numFmtId="0" fontId="10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8" fillId="33" borderId="74" xfId="66" applyNumberFormat="1" applyFont="1" applyFill="1" applyBorder="1" applyAlignment="1" applyProtection="1">
      <alignment horizontal="left" vertical="center"/>
      <protection locked="0"/>
    </xf>
    <xf numFmtId="0" fontId="8" fillId="37" borderId="75" xfId="66" applyNumberFormat="1" applyFont="1" applyFill="1" applyBorder="1" applyAlignment="1" applyProtection="1">
      <alignment horizontal="center" vertical="center"/>
      <protection/>
    </xf>
    <xf numFmtId="0" fontId="8" fillId="37" borderId="76" xfId="66" applyNumberFormat="1" applyFont="1" applyFill="1" applyBorder="1" applyAlignment="1" applyProtection="1">
      <alignment horizontal="center" vertical="center"/>
      <protection/>
    </xf>
    <xf numFmtId="0" fontId="8" fillId="37" borderId="77" xfId="66" applyNumberFormat="1" applyFont="1" applyFill="1" applyBorder="1" applyAlignment="1" applyProtection="1">
      <alignment horizontal="center" vertical="center"/>
      <protection/>
    </xf>
    <xf numFmtId="168" fontId="6" fillId="33" borderId="78" xfId="66" applyNumberFormat="1" applyFont="1" applyFill="1" applyBorder="1" applyAlignment="1" applyProtection="1">
      <alignment horizontal="center" vertical="center"/>
      <protection/>
    </xf>
    <xf numFmtId="168" fontId="6" fillId="33" borderId="79" xfId="66" applyNumberFormat="1" applyFont="1" applyFill="1" applyBorder="1" applyAlignment="1" applyProtection="1">
      <alignment horizontal="center" vertical="center"/>
      <protection/>
    </xf>
    <xf numFmtId="170" fontId="5" fillId="33" borderId="79" xfId="66" applyNumberFormat="1" applyFont="1" applyFill="1" applyBorder="1" applyAlignment="1" applyProtection="1">
      <alignment horizontal="center" vertical="center"/>
      <protection/>
    </xf>
    <xf numFmtId="170" fontId="5" fillId="33" borderId="80" xfId="66" applyNumberFormat="1" applyFont="1" applyFill="1" applyBorder="1" applyAlignment="1" applyProtection="1">
      <alignment horizontal="center" vertical="center"/>
      <protection/>
    </xf>
    <xf numFmtId="171" fontId="9" fillId="2" borderId="19" xfId="15" applyNumberFormat="1" applyFont="1" applyBorder="1" applyAlignment="1" applyProtection="1">
      <alignment horizontal="left" vertical="top"/>
      <protection locked="0"/>
    </xf>
    <xf numFmtId="171" fontId="9" fillId="2" borderId="72" xfId="15" applyNumberFormat="1" applyFont="1" applyBorder="1" applyAlignment="1" applyProtection="1">
      <alignment horizontal="left" vertical="top"/>
      <protection locked="0"/>
    </xf>
    <xf numFmtId="14" fontId="104" fillId="2" borderId="21" xfId="15" applyNumberFormat="1" applyFont="1" applyBorder="1" applyAlignment="1" applyProtection="1">
      <alignment horizontal="left" vertical="top"/>
      <protection locked="0"/>
    </xf>
    <xf numFmtId="172" fontId="104" fillId="2" borderId="65" xfId="15" applyNumberFormat="1" applyFont="1" applyBorder="1" applyAlignment="1" applyProtection="1">
      <alignment horizontal="left" vertical="top"/>
      <protection locked="0"/>
    </xf>
    <xf numFmtId="172" fontId="104" fillId="2" borderId="66" xfId="15" applyNumberFormat="1" applyFont="1" applyBorder="1" applyAlignment="1" applyProtection="1">
      <alignment horizontal="left" vertical="top"/>
      <protection locked="0"/>
    </xf>
    <xf numFmtId="171" fontId="9" fillId="2" borderId="21" xfId="15" applyNumberFormat="1" applyFont="1" applyBorder="1" applyAlignment="1" applyProtection="1">
      <alignment horizontal="left" vertical="top"/>
      <protection locked="0"/>
    </xf>
    <xf numFmtId="171" fontId="9" fillId="2" borderId="65" xfId="15" applyNumberFormat="1" applyFont="1" applyBorder="1" applyAlignment="1" applyProtection="1">
      <alignment horizontal="left" vertical="top"/>
      <protection locked="0"/>
    </xf>
    <xf numFmtId="171" fontId="9" fillId="2" borderId="66" xfId="15" applyNumberFormat="1" applyFont="1" applyBorder="1" applyAlignment="1" applyProtection="1">
      <alignment horizontal="left" vertical="top"/>
      <protection locked="0"/>
    </xf>
    <xf numFmtId="0" fontId="106" fillId="2" borderId="21" xfId="59" applyFont="1" applyFill="1" applyBorder="1" applyAlignment="1" applyProtection="1">
      <alignment vertical="top"/>
      <protection locked="0"/>
    </xf>
    <xf numFmtId="0" fontId="104" fillId="2" borderId="65" xfId="15" applyFont="1" applyBorder="1" applyAlignment="1" applyProtection="1">
      <alignment vertical="top"/>
      <protection locked="0"/>
    </xf>
    <xf numFmtId="0" fontId="104" fillId="2" borderId="66" xfId="15" applyFont="1" applyBorder="1" applyAlignment="1" applyProtection="1">
      <alignment vertical="top"/>
      <protection locked="0"/>
    </xf>
    <xf numFmtId="0" fontId="96" fillId="2" borderId="65" xfId="15" applyFont="1" applyBorder="1" applyAlignment="1" applyProtection="1">
      <alignment vertical="top"/>
      <protection locked="0"/>
    </xf>
    <xf numFmtId="0" fontId="96" fillId="2" borderId="66" xfId="15" applyFont="1" applyBorder="1" applyAlignment="1" applyProtection="1">
      <alignment vertical="top"/>
      <protection locked="0"/>
    </xf>
    <xf numFmtId="0" fontId="85" fillId="35" borderId="17" xfId="0" applyFont="1" applyFill="1" applyBorder="1" applyAlignment="1" applyProtection="1">
      <alignment horizontal="center" vertical="top"/>
      <protection/>
    </xf>
    <xf numFmtId="0" fontId="85" fillId="35" borderId="0" xfId="0" applyFont="1" applyFill="1" applyBorder="1" applyAlignment="1" applyProtection="1">
      <alignment horizontal="center" vertical="top"/>
      <protection/>
    </xf>
    <xf numFmtId="0" fontId="85" fillId="35" borderId="16" xfId="0" applyFont="1" applyFill="1" applyBorder="1" applyAlignment="1" applyProtection="1">
      <alignment horizontal="center" vertical="top"/>
      <protection/>
    </xf>
    <xf numFmtId="172" fontId="9" fillId="2" borderId="19" xfId="15" applyNumberFormat="1" applyFont="1" applyBorder="1" applyAlignment="1" applyProtection="1">
      <alignment horizontal="left" vertical="top"/>
      <protection locked="0"/>
    </xf>
    <xf numFmtId="172" fontId="9" fillId="2" borderId="72" xfId="15" applyNumberFormat="1" applyFont="1" applyBorder="1" applyAlignment="1" applyProtection="1">
      <alignment horizontal="left" vertical="top"/>
      <protection locked="0"/>
    </xf>
    <xf numFmtId="0" fontId="86" fillId="0" borderId="28" xfId="0" applyFont="1" applyFill="1" applyBorder="1" applyAlignment="1" applyProtection="1">
      <alignment horizontal="left" vertical="top" wrapText="1"/>
      <protection/>
    </xf>
    <xf numFmtId="0" fontId="86" fillId="0" borderId="29" xfId="0" applyFont="1" applyFill="1" applyBorder="1" applyAlignment="1" applyProtection="1">
      <alignment horizontal="left" vertical="top" wrapText="1"/>
      <protection/>
    </xf>
    <xf numFmtId="164" fontId="88" fillId="0" borderId="44" xfId="0" applyNumberFormat="1" applyFont="1" applyFill="1" applyBorder="1" applyAlignment="1" applyProtection="1">
      <alignment horizontal="left" vertical="top" wrapText="1"/>
      <protection/>
    </xf>
    <xf numFmtId="0" fontId="86" fillId="0" borderId="81" xfId="0" applyFont="1" applyFill="1" applyBorder="1" applyAlignment="1" applyProtection="1">
      <alignment horizontal="left" vertical="top"/>
      <protection/>
    </xf>
    <xf numFmtId="167" fontId="11" fillId="0" borderId="35" xfId="0" applyNumberFormat="1" applyFont="1" applyFill="1" applyBorder="1" applyAlignment="1" applyProtection="1">
      <alignment wrapText="1"/>
      <protection/>
    </xf>
    <xf numFmtId="167" fontId="11" fillId="0" borderId="82" xfId="0" applyNumberFormat="1" applyFont="1" applyFill="1" applyBorder="1" applyAlignment="1" applyProtection="1">
      <alignment wrapText="1"/>
      <protection/>
    </xf>
    <xf numFmtId="0" fontId="86" fillId="0" borderId="83" xfId="0" applyFont="1" applyFill="1" applyBorder="1" applyAlignment="1" applyProtection="1">
      <alignment horizontal="center" vertical="center"/>
      <protection/>
    </xf>
    <xf numFmtId="0" fontId="87" fillId="20" borderId="28" xfId="33" applyFont="1" applyBorder="1" applyAlignment="1" applyProtection="1">
      <alignment horizontal="center" vertical="center" wrapText="1"/>
      <protection/>
    </xf>
    <xf numFmtId="0" fontId="87" fillId="20" borderId="29" xfId="33" applyFont="1" applyBorder="1" applyAlignment="1" applyProtection="1">
      <alignment horizontal="center" vertical="center" wrapText="1"/>
      <protection/>
    </xf>
    <xf numFmtId="164" fontId="88" fillId="0" borderId="81" xfId="0" applyNumberFormat="1" applyFont="1" applyFill="1" applyBorder="1" applyAlignment="1" applyProtection="1">
      <alignment horizontal="left" vertical="top" wrapText="1"/>
      <protection/>
    </xf>
    <xf numFmtId="164" fontId="88" fillId="0" borderId="32" xfId="0" applyNumberFormat="1"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2" fillId="0" borderId="31" xfId="0" applyFont="1" applyFill="1" applyBorder="1" applyAlignment="1" applyProtection="1">
      <alignment horizontal="left" vertical="top" wrapText="1"/>
      <protection/>
    </xf>
    <xf numFmtId="167" fontId="11" fillId="0" borderId="44" xfId="0" applyNumberFormat="1" applyFont="1" applyFill="1" applyBorder="1" applyAlignment="1" applyProtection="1">
      <alignment wrapText="1"/>
      <protection/>
    </xf>
    <xf numFmtId="0" fontId="86" fillId="0" borderId="32" xfId="0" applyFont="1" applyFill="1" applyBorder="1" applyAlignment="1" applyProtection="1">
      <alignment horizontal="left" vertical="top"/>
      <protection/>
    </xf>
    <xf numFmtId="0" fontId="10" fillId="0" borderId="0" xfId="0" applyFont="1" applyFill="1" applyBorder="1" applyAlignment="1" applyProtection="1">
      <alignment horizontal="center" vertical="top"/>
      <protection/>
    </xf>
    <xf numFmtId="167" fontId="11" fillId="0" borderId="31" xfId="0" applyNumberFormat="1" applyFont="1" applyFill="1" applyBorder="1" applyAlignment="1" applyProtection="1">
      <alignment wrapText="1"/>
      <protection/>
    </xf>
    <xf numFmtId="0" fontId="88" fillId="0" borderId="34" xfId="0" applyFont="1" applyFill="1" applyBorder="1" applyAlignment="1" applyProtection="1">
      <alignment horizontal="left" vertical="top" wrapText="1"/>
      <protection/>
    </xf>
    <xf numFmtId="0" fontId="88" fillId="0" borderId="35" xfId="0" applyFont="1" applyFill="1" applyBorder="1" applyAlignment="1" applyProtection="1">
      <alignment horizontal="left" vertical="top" wrapText="1"/>
      <protection/>
    </xf>
    <xf numFmtId="164" fontId="88" fillId="0" borderId="34" xfId="0" applyNumberFormat="1" applyFont="1" applyFill="1" applyBorder="1" applyAlignment="1" applyProtection="1">
      <alignment horizontal="left" vertical="top" wrapText="1"/>
      <protection/>
    </xf>
    <xf numFmtId="0" fontId="86" fillId="0" borderId="30" xfId="0" applyFont="1" applyFill="1" applyBorder="1" applyAlignment="1" applyProtection="1">
      <alignment horizontal="left" vertical="top"/>
      <protection/>
    </xf>
    <xf numFmtId="0" fontId="11" fillId="0" borderId="51"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86" fillId="0" borderId="82" xfId="0" applyFont="1" applyFill="1" applyBorder="1" applyAlignment="1" applyProtection="1">
      <alignment horizontal="left" vertical="top"/>
      <protection/>
    </xf>
    <xf numFmtId="0" fontId="11" fillId="0" borderId="59" xfId="0" applyFont="1" applyFill="1" applyBorder="1" applyAlignment="1" applyProtection="1">
      <alignment horizontal="left" vertical="top" wrapText="1"/>
      <protection/>
    </xf>
    <xf numFmtId="167" fontId="11" fillId="0" borderId="50" xfId="0" applyNumberFormat="1" applyFont="1" applyFill="1" applyBorder="1" applyAlignment="1" applyProtection="1">
      <alignment wrapText="1"/>
      <protection/>
    </xf>
    <xf numFmtId="0" fontId="86" fillId="0" borderId="45" xfId="0" applyFont="1" applyFill="1" applyBorder="1" applyAlignment="1" applyProtection="1">
      <alignment horizontal="left" vertical="top"/>
      <protection/>
    </xf>
    <xf numFmtId="164" fontId="88" fillId="0" borderId="84" xfId="0" applyNumberFormat="1" applyFont="1" applyFill="1" applyBorder="1" applyAlignment="1" applyProtection="1">
      <alignment horizontal="left" vertical="top" wrapText="1"/>
      <protection/>
    </xf>
    <xf numFmtId="164" fontId="88" fillId="0" borderId="85" xfId="0" applyNumberFormat="1" applyFont="1" applyFill="1" applyBorder="1" applyAlignment="1" applyProtection="1">
      <alignment horizontal="left" vertical="top" wrapText="1"/>
      <protection/>
    </xf>
    <xf numFmtId="164" fontId="88" fillId="0" borderId="56" xfId="0" applyNumberFormat="1" applyFont="1" applyFill="1" applyBorder="1" applyAlignment="1" applyProtection="1">
      <alignment horizontal="left" vertical="top" wrapText="1"/>
      <protection/>
    </xf>
    <xf numFmtId="0" fontId="87" fillId="20" borderId="86" xfId="33" applyFont="1" applyBorder="1" applyAlignment="1" applyProtection="1">
      <alignment horizontal="center" vertical="center" wrapText="1"/>
      <protection/>
    </xf>
    <xf numFmtId="0" fontId="87" fillId="20" borderId="87" xfId="33" applyFont="1" applyBorder="1" applyAlignment="1" applyProtection="1">
      <alignment horizontal="center" vertical="center" wrapText="1"/>
      <protection/>
    </xf>
    <xf numFmtId="0" fontId="91" fillId="20" borderId="42" xfId="33" applyFont="1" applyBorder="1" applyAlignment="1" applyProtection="1">
      <alignment horizontal="center" vertical="center"/>
      <protection/>
    </xf>
    <xf numFmtId="0" fontId="91" fillId="20" borderId="38" xfId="33" applyFont="1" applyBorder="1" applyAlignment="1" applyProtection="1">
      <alignment horizontal="center" vertical="center"/>
      <protection/>
    </xf>
    <xf numFmtId="0" fontId="87" fillId="20" borderId="42" xfId="33" applyFont="1" applyBorder="1" applyAlignment="1" applyProtection="1">
      <alignment horizontal="center" vertical="center"/>
      <protection/>
    </xf>
    <xf numFmtId="0" fontId="87" fillId="20" borderId="38" xfId="33" applyFont="1" applyBorder="1" applyAlignment="1" applyProtection="1">
      <alignment horizontal="center" vertical="center"/>
      <protection/>
    </xf>
    <xf numFmtId="0" fontId="14" fillId="34" borderId="0" xfId="0" applyFont="1" applyFill="1" applyBorder="1" applyAlignment="1" applyProtection="1">
      <alignment horizontal="center" vertical="top"/>
      <protection/>
    </xf>
    <xf numFmtId="0" fontId="15" fillId="34" borderId="0" xfId="0" applyFont="1" applyFill="1" applyBorder="1" applyAlignment="1" applyProtection="1">
      <alignment horizontal="center" vertical="top"/>
      <protection/>
    </xf>
    <xf numFmtId="0" fontId="86" fillId="0"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top"/>
      <protection/>
    </xf>
    <xf numFmtId="164" fontId="88" fillId="0" borderId="50" xfId="0" applyNumberFormat="1" applyFont="1" applyFill="1" applyBorder="1" applyAlignment="1" applyProtection="1">
      <alignment horizontal="left" vertical="top"/>
      <protection/>
    </xf>
    <xf numFmtId="164" fontId="88" fillId="0" borderId="45" xfId="0" applyNumberFormat="1" applyFont="1" applyFill="1" applyBorder="1" applyAlignment="1" applyProtection="1">
      <alignment horizontal="left" vertical="top"/>
      <protection/>
    </xf>
    <xf numFmtId="164" fontId="88" fillId="0" borderId="47" xfId="0" applyNumberFormat="1" applyFont="1" applyFill="1" applyBorder="1" applyAlignment="1" applyProtection="1">
      <alignment horizontal="left" vertical="top"/>
      <protection/>
    </xf>
    <xf numFmtId="0" fontId="87" fillId="20" borderId="39" xfId="33" applyFont="1" applyBorder="1" applyAlignment="1" applyProtection="1">
      <alignment horizontal="center" vertical="center"/>
      <protection/>
    </xf>
    <xf numFmtId="0" fontId="87" fillId="20" borderId="37" xfId="33" applyFont="1" applyBorder="1" applyAlignment="1" applyProtection="1">
      <alignment horizontal="center" vertical="center"/>
      <protection/>
    </xf>
    <xf numFmtId="0" fontId="86" fillId="34" borderId="0" xfId="0" applyFont="1" applyFill="1" applyBorder="1" applyAlignment="1" applyProtection="1">
      <alignment horizontal="left" vertical="center" wrapText="1"/>
      <protection/>
    </xf>
    <xf numFmtId="164" fontId="107" fillId="34" borderId="0" xfId="0" applyNumberFormat="1" applyFont="1" applyFill="1" applyBorder="1" applyAlignment="1" applyProtection="1">
      <alignment horizontal="center" vertical="center"/>
      <protection/>
    </xf>
    <xf numFmtId="0" fontId="86" fillId="34" borderId="0" xfId="0" applyFont="1" applyFill="1" applyBorder="1" applyAlignment="1" applyProtection="1">
      <alignment horizontal="left" vertical="top" wrapText="1"/>
      <protection/>
    </xf>
    <xf numFmtId="164" fontId="108" fillId="34" borderId="0" xfId="0" applyNumberFormat="1" applyFont="1" applyFill="1" applyBorder="1" applyAlignment="1" applyProtection="1">
      <alignment horizontal="center" vertical="center" wrapText="1"/>
      <protection/>
    </xf>
    <xf numFmtId="0" fontId="87" fillId="20" borderId="46" xfId="33" applyFont="1" applyBorder="1" applyAlignment="1" applyProtection="1">
      <alignment horizontal="center" vertical="center"/>
      <protection/>
    </xf>
    <xf numFmtId="0" fontId="0" fillId="0" borderId="0" xfId="0" applyFont="1" applyAlignment="1">
      <alignment/>
    </xf>
    <xf numFmtId="0" fontId="86" fillId="34" borderId="83" xfId="0" applyFont="1" applyFill="1" applyBorder="1" applyAlignment="1" applyProtection="1">
      <alignment horizontal="center" vertical="center"/>
      <protection/>
    </xf>
    <xf numFmtId="167" fontId="86" fillId="38" borderId="46" xfId="0" applyNumberFormat="1" applyFont="1" applyFill="1" applyBorder="1" applyAlignment="1" applyProtection="1">
      <alignment horizontal="left" vertical="top"/>
      <protection locked="0"/>
    </xf>
    <xf numFmtId="0" fontId="86"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protection/>
    </xf>
    <xf numFmtId="0" fontId="86" fillId="0" borderId="46" xfId="0" applyFont="1" applyFill="1" applyBorder="1" applyAlignment="1" applyProtection="1">
      <alignment horizontal="center" vertical="top"/>
      <protection/>
    </xf>
    <xf numFmtId="0" fontId="88" fillId="0" borderId="46" xfId="0" applyFont="1" applyFill="1" applyBorder="1" applyAlignment="1" applyProtection="1">
      <alignment horizontal="center" vertical="top"/>
      <protection/>
    </xf>
    <xf numFmtId="0" fontId="88" fillId="0" borderId="0" xfId="0" applyFont="1" applyFill="1" applyBorder="1" applyAlignment="1" applyProtection="1">
      <alignment horizontal="left" vertical="top"/>
      <protection/>
    </xf>
    <xf numFmtId="173" fontId="86" fillId="0" borderId="0" xfId="0" applyNumberFormat="1" applyFont="1" applyFill="1" applyBorder="1" applyAlignment="1" applyProtection="1">
      <alignment horizontal="center" vertical="top"/>
      <protection/>
    </xf>
    <xf numFmtId="0" fontId="85" fillId="0" borderId="0" xfId="0" applyFont="1" applyFill="1" applyBorder="1" applyAlignment="1" applyProtection="1">
      <alignment horizontal="right" vertical="top"/>
      <protection/>
    </xf>
    <xf numFmtId="0" fontId="109" fillId="0" borderId="0" xfId="0" applyFont="1" applyFill="1" applyBorder="1" applyAlignment="1" applyProtection="1">
      <alignment horizontal="center" vertical="top"/>
      <protection/>
    </xf>
    <xf numFmtId="0" fontId="86" fillId="0" borderId="46" xfId="0" applyNumberFormat="1" applyFont="1" applyFill="1" applyBorder="1" applyAlignment="1" applyProtection="1">
      <alignment horizontal="center" vertical="top"/>
      <protection/>
    </xf>
    <xf numFmtId="0" fontId="97" fillId="0" borderId="0" xfId="0" applyFont="1" applyFill="1" applyBorder="1" applyAlignment="1" applyProtection="1">
      <alignment horizontal="center" vertical="top"/>
      <protection/>
    </xf>
    <xf numFmtId="0" fontId="88" fillId="0" borderId="0" xfId="0" applyFont="1" applyFill="1" applyBorder="1" applyAlignment="1" applyProtection="1">
      <alignment horizontal="center" vertical="top"/>
      <protection/>
    </xf>
    <xf numFmtId="0" fontId="86" fillId="0" borderId="0" xfId="0" applyFont="1" applyFill="1" applyBorder="1" applyAlignment="1" applyProtection="1">
      <alignment horizontal="left" vertical="top" wrapText="1"/>
      <protection/>
    </xf>
    <xf numFmtId="167" fontId="89" fillId="2" borderId="46" xfId="15" applyNumberFormat="1" applyFont="1" applyBorder="1" applyAlignment="1" applyProtection="1">
      <alignment horizontal="left" vertical="top"/>
      <protection locked="0"/>
    </xf>
    <xf numFmtId="0" fontId="86"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center" vertical="top"/>
      <protection/>
    </xf>
    <xf numFmtId="0" fontId="101" fillId="0" borderId="46" xfId="0" applyFont="1" applyFill="1" applyBorder="1" applyAlignment="1" applyProtection="1">
      <alignment horizontal="center" vertical="top"/>
      <protection/>
    </xf>
    <xf numFmtId="0" fontId="101" fillId="0"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left" vertical="top"/>
      <protection locked="0"/>
    </xf>
    <xf numFmtId="0" fontId="101" fillId="0" borderId="59" xfId="0" applyFont="1" applyFill="1" applyBorder="1" applyAlignment="1" applyProtection="1">
      <alignment horizontal="center" vertical="top"/>
      <protection/>
    </xf>
    <xf numFmtId="0" fontId="101" fillId="0" borderId="0" xfId="0" applyFont="1" applyFill="1" applyBorder="1" applyAlignment="1" applyProtection="1">
      <alignment horizontal="left" vertical="top"/>
      <protection/>
    </xf>
    <xf numFmtId="0" fontId="64" fillId="2" borderId="46" xfId="15" applyFont="1" applyBorder="1" applyAlignment="1" applyProtection="1">
      <alignment horizontal="center" vertical="top"/>
      <protection locked="0"/>
    </xf>
    <xf numFmtId="0" fontId="101" fillId="0" borderId="0" xfId="0" applyFont="1" applyFill="1" applyBorder="1" applyAlignment="1" applyProtection="1">
      <alignment horizontal="right" vertical="top"/>
      <protection/>
    </xf>
    <xf numFmtId="0" fontId="100" fillId="0" borderId="0" xfId="0" applyFont="1" applyFill="1" applyBorder="1" applyAlignment="1" applyProtection="1">
      <alignment horizontal="left" vertical="top"/>
      <protection/>
    </xf>
    <xf numFmtId="0" fontId="101" fillId="0" borderId="0" xfId="0" applyFont="1" applyFill="1" applyBorder="1" applyAlignment="1" applyProtection="1">
      <alignment horizontal="left" vertical="top" wrapText="1"/>
      <protection/>
    </xf>
    <xf numFmtId="0" fontId="64" fillId="2" borderId="42" xfId="15" applyFont="1" applyBorder="1" applyAlignment="1" applyProtection="1">
      <alignment horizontal="center" vertical="top"/>
      <protection locked="0"/>
    </xf>
    <xf numFmtId="0" fontId="64" fillId="2" borderId="57" xfId="15" applyFont="1" applyBorder="1" applyAlignment="1" applyProtection="1">
      <alignment horizontal="center" vertical="top"/>
      <protection locked="0"/>
    </xf>
    <xf numFmtId="0" fontId="64" fillId="2" borderId="38" xfId="15" applyFont="1" applyBorder="1" applyAlignment="1" applyProtection="1">
      <alignment horizontal="center" vertical="top"/>
      <protection locked="0"/>
    </xf>
    <xf numFmtId="173" fontId="64" fillId="2" borderId="42" xfId="15" applyNumberFormat="1" applyFont="1" applyBorder="1" applyAlignment="1" applyProtection="1">
      <alignment horizontal="left" vertical="top"/>
      <protection locked="0"/>
    </xf>
    <xf numFmtId="173" fontId="64" fillId="2" borderId="57" xfId="15" applyNumberFormat="1" applyFont="1" applyBorder="1" applyAlignment="1" applyProtection="1">
      <alignment horizontal="left" vertical="top"/>
      <protection locked="0"/>
    </xf>
    <xf numFmtId="173" fontId="64" fillId="2" borderId="38" xfId="15" applyNumberFormat="1" applyFont="1" applyBorder="1" applyAlignment="1" applyProtection="1">
      <alignment horizontal="left" vertical="top"/>
      <protection locked="0"/>
    </xf>
    <xf numFmtId="0" fontId="100" fillId="0" borderId="46" xfId="0" applyFont="1" applyFill="1" applyBorder="1" applyAlignment="1" applyProtection="1">
      <alignment horizontal="center"/>
      <protection/>
    </xf>
    <xf numFmtId="173" fontId="101" fillId="0" borderId="0" xfId="0" applyNumberFormat="1" applyFont="1" applyFill="1" applyBorder="1" applyAlignment="1" applyProtection="1">
      <alignment horizontal="center" vertical="top"/>
      <protection/>
    </xf>
    <xf numFmtId="0" fontId="100" fillId="34" borderId="0" xfId="0" applyFont="1" applyFill="1" applyBorder="1" applyAlignment="1" applyProtection="1">
      <alignment horizontal="center" vertical="top"/>
      <protection/>
    </xf>
    <xf numFmtId="173" fontId="64" fillId="2" borderId="46" xfId="15" applyNumberFormat="1" applyFont="1" applyBorder="1" applyAlignment="1" applyProtection="1">
      <alignment horizontal="center" vertical="top"/>
      <protection locked="0"/>
    </xf>
    <xf numFmtId="0" fontId="101" fillId="0" borderId="59" xfId="0" applyFont="1" applyFill="1" applyBorder="1" applyAlignment="1" applyProtection="1">
      <alignment horizontal="left" vertical="top" wrapText="1"/>
      <protection/>
    </xf>
    <xf numFmtId="0" fontId="64" fillId="2" borderId="46" xfId="15" applyFont="1" applyBorder="1" applyAlignment="1" applyProtection="1">
      <alignment horizontal="left" vertical="top"/>
      <protection locked="0"/>
    </xf>
    <xf numFmtId="0" fontId="100" fillId="0" borderId="0" xfId="0" applyFont="1" applyAlignment="1" applyProtection="1">
      <alignment horizontal="center"/>
      <protection/>
    </xf>
    <xf numFmtId="0" fontId="102" fillId="0" borderId="59"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0" fillId="0" borderId="61" xfId="0" applyFont="1" applyFill="1" applyBorder="1" applyAlignment="1" applyProtection="1">
      <alignment horizontal="center" vertical="top"/>
      <protection/>
    </xf>
    <xf numFmtId="0" fontId="100" fillId="0" borderId="46" xfId="0" applyFont="1" applyFill="1" applyBorder="1" applyAlignment="1" applyProtection="1">
      <alignment horizontal="center" vertical="top"/>
      <protection/>
    </xf>
    <xf numFmtId="0" fontId="102" fillId="0" borderId="0" xfId="0" applyFont="1" applyFill="1" applyBorder="1" applyAlignment="1" applyProtection="1">
      <alignment horizontal="center" vertical="top"/>
      <protection/>
    </xf>
    <xf numFmtId="0" fontId="102" fillId="0" borderId="59" xfId="0" applyFont="1" applyFill="1" applyBorder="1" applyAlignment="1" applyProtection="1">
      <alignment horizontal="center" vertical="top" wrapText="1"/>
      <protection/>
    </xf>
    <xf numFmtId="22" fontId="97" fillId="0" borderId="0" xfId="0" applyNumberFormat="1" applyFont="1" applyFill="1" applyBorder="1" applyAlignment="1" applyProtection="1">
      <alignment horizontal="center"/>
      <protection/>
    </xf>
    <xf numFmtId="0" fontId="97" fillId="0" borderId="0" xfId="0" applyFont="1" applyFill="1" applyBorder="1" applyAlignment="1" applyProtection="1">
      <alignment horizontal="center"/>
      <protection/>
    </xf>
    <xf numFmtId="0" fontId="110" fillId="0" borderId="0" xfId="0" applyFont="1" applyAlignment="1" applyProtection="1">
      <alignment horizontal="center"/>
      <protection/>
    </xf>
    <xf numFmtId="0" fontId="111" fillId="0" borderId="0" xfId="0" applyFont="1" applyFill="1" applyBorder="1" applyAlignment="1" applyProtection="1">
      <alignment horizontal="center" vertical="top"/>
      <protection/>
    </xf>
    <xf numFmtId="0" fontId="64" fillId="2" borderId="57" xfId="15" applyFont="1" applyBorder="1" applyAlignment="1" applyProtection="1">
      <alignment horizontal="left" vertical="top"/>
      <protection locked="0"/>
    </xf>
    <xf numFmtId="0" fontId="101" fillId="34" borderId="0" xfId="0" applyFont="1" applyFill="1" applyBorder="1" applyAlignment="1" applyProtection="1">
      <alignment horizontal="left" vertical="top"/>
      <protection/>
    </xf>
    <xf numFmtId="0" fontId="101" fillId="0" borderId="59" xfId="0" applyFont="1" applyFill="1" applyBorder="1" applyAlignment="1" applyProtection="1">
      <alignment horizontal="left" vertical="top"/>
      <protection/>
    </xf>
    <xf numFmtId="0" fontId="100" fillId="0" borderId="0" xfId="0" applyFont="1" applyFill="1" applyBorder="1" applyAlignment="1" applyProtection="1">
      <alignment horizontal="right" vertical="top"/>
      <protection/>
    </xf>
    <xf numFmtId="0" fontId="0" fillId="0" borderId="46" xfId="0" applyFont="1" applyFill="1" applyBorder="1" applyAlignment="1" applyProtection="1">
      <alignment horizontal="center" vertical="top"/>
      <protection/>
    </xf>
    <xf numFmtId="0" fontId="0" fillId="0" borderId="59" xfId="0" applyFont="1" applyFill="1" applyBorder="1" applyAlignment="1" applyProtection="1">
      <alignment horizontal="center" vertical="top"/>
      <protection/>
    </xf>
    <xf numFmtId="0" fontId="0" fillId="34" borderId="0" xfId="0" applyFont="1" applyFill="1" applyBorder="1" applyAlignment="1" applyProtection="1">
      <alignment horizontal="left" vertical="top"/>
      <protection/>
    </xf>
    <xf numFmtId="172" fontId="0" fillId="34" borderId="46" xfId="0" applyNumberFormat="1" applyFont="1" applyFill="1" applyBorder="1" applyAlignment="1" applyProtection="1">
      <alignment horizontal="center" vertical="top"/>
      <protection/>
    </xf>
    <xf numFmtId="0" fontId="110" fillId="0" borderId="0" xfId="0" applyFont="1" applyFill="1" applyBorder="1" applyAlignment="1" applyProtection="1">
      <alignment horizontal="right" vertical="top"/>
      <protection/>
    </xf>
    <xf numFmtId="0" fontId="101" fillId="0" borderId="46" xfId="0" applyFont="1" applyFill="1" applyBorder="1" applyAlignment="1" applyProtection="1">
      <alignment horizontal="left" vertical="top"/>
      <protection/>
    </xf>
    <xf numFmtId="0" fontId="101" fillId="0" borderId="0" xfId="0" applyFont="1" applyFill="1" applyBorder="1" applyAlignment="1" applyProtection="1">
      <alignment horizontal="left"/>
      <protection/>
    </xf>
    <xf numFmtId="0" fontId="101" fillId="34" borderId="0" xfId="0" applyFont="1" applyFill="1" applyBorder="1" applyAlignment="1" applyProtection="1">
      <alignment horizontal="center" vertical="top"/>
      <protection/>
    </xf>
    <xf numFmtId="0" fontId="64" fillId="0" borderId="0" xfId="15" applyFont="1" applyFill="1" applyBorder="1" applyAlignment="1" applyProtection="1">
      <alignment horizontal="left" vertical="top"/>
      <protection/>
    </xf>
    <xf numFmtId="0" fontId="103" fillId="0" borderId="46" xfId="0" applyFont="1" applyFill="1" applyBorder="1" applyAlignment="1" applyProtection="1">
      <alignment horizontal="center" vertical="top"/>
      <protection/>
    </xf>
    <xf numFmtId="0" fontId="103" fillId="0" borderId="0" xfId="0" applyFont="1" applyFill="1" applyBorder="1" applyAlignment="1" applyProtection="1">
      <alignment horizontal="center" vertical="top"/>
      <protection/>
    </xf>
    <xf numFmtId="0" fontId="100" fillId="0" borderId="59" xfId="0" applyFont="1" applyFill="1" applyBorder="1" applyAlignment="1" applyProtection="1">
      <alignment horizontal="center" vertical="top"/>
      <protection/>
    </xf>
    <xf numFmtId="0" fontId="64" fillId="2" borderId="46" xfId="15" applyFont="1" applyFill="1" applyBorder="1" applyAlignment="1" applyProtection="1">
      <alignment horizontal="center" vertical="top"/>
      <protection locked="0"/>
    </xf>
    <xf numFmtId="0" fontId="101" fillId="0" borderId="57" xfId="0" applyFont="1" applyFill="1" applyBorder="1" applyAlignment="1" applyProtection="1">
      <alignment horizontal="center" vertical="top"/>
      <protection/>
    </xf>
    <xf numFmtId="172" fontId="101" fillId="0" borderId="57" xfId="0" applyNumberFormat="1" applyFont="1" applyFill="1" applyBorder="1" applyAlignment="1" applyProtection="1">
      <alignment horizontal="center" vertical="top"/>
      <protection/>
    </xf>
    <xf numFmtId="0" fontId="64" fillId="2" borderId="0" xfId="15" applyFont="1" applyAlignment="1" applyProtection="1">
      <alignment horizontal="right"/>
      <protection/>
    </xf>
    <xf numFmtId="0" fontId="64" fillId="2" borderId="0" xfId="15" applyFont="1" applyBorder="1" applyAlignment="1" applyProtection="1">
      <alignment horizontal="right" vertical="top"/>
      <protection/>
    </xf>
    <xf numFmtId="0" fontId="100" fillId="0" borderId="0" xfId="0" applyFont="1" applyAlignment="1" applyProtection="1">
      <alignment horizontal="right"/>
      <protection/>
    </xf>
    <xf numFmtId="0" fontId="101" fillId="34" borderId="57" xfId="0"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7" fillId="0" borderId="59" xfId="0" applyFont="1" applyFill="1" applyBorder="1" applyAlignment="1" applyProtection="1">
      <alignment horizontal="center" vertical="top"/>
      <protection/>
    </xf>
    <xf numFmtId="0" fontId="85" fillId="0" borderId="0" xfId="0" applyFont="1" applyFill="1" applyBorder="1" applyAlignment="1" applyProtection="1">
      <alignment horizontal="left" vertical="top"/>
      <protection/>
    </xf>
    <xf numFmtId="0" fontId="85" fillId="0" borderId="46" xfId="0" applyFont="1" applyFill="1" applyBorder="1" applyAlignment="1" applyProtection="1">
      <alignment horizontal="center" vertical="top"/>
      <protection/>
    </xf>
    <xf numFmtId="0" fontId="97" fillId="0" borderId="46" xfId="0" applyFont="1" applyFill="1" applyBorder="1" applyAlignment="1" applyProtection="1">
      <alignment horizontal="center" vertical="top"/>
      <protection/>
    </xf>
    <xf numFmtId="0" fontId="112" fillId="0" borderId="46" xfId="0" applyFont="1" applyFill="1" applyBorder="1" applyAlignment="1" applyProtection="1">
      <alignment horizontal="center" vertical="top"/>
      <protection/>
    </xf>
    <xf numFmtId="0" fontId="97" fillId="0" borderId="59" xfId="0" applyFont="1" applyFill="1" applyBorder="1" applyAlignment="1" applyProtection="1">
      <alignment horizontal="left" vertical="top"/>
      <protection/>
    </xf>
    <xf numFmtId="0" fontId="85" fillId="34" borderId="0" xfId="0" applyFont="1" applyFill="1" applyBorder="1" applyAlignment="1" applyProtection="1">
      <alignment horizontal="left" vertical="top"/>
      <protection/>
    </xf>
    <xf numFmtId="0" fontId="64" fillId="0" borderId="0" xfId="15" applyFont="1" applyFill="1" applyBorder="1" applyAlignment="1" applyProtection="1">
      <alignment horizontal="center" vertical="top"/>
      <protection/>
    </xf>
    <xf numFmtId="175" fontId="101" fillId="34" borderId="57" xfId="0" applyNumberFormat="1" applyFont="1" applyFill="1" applyBorder="1" applyAlignment="1" applyProtection="1">
      <alignment horizontal="center" vertical="top"/>
      <protection/>
    </xf>
    <xf numFmtId="0" fontId="101" fillId="0" borderId="57" xfId="0" applyFont="1" applyFill="1" applyBorder="1" applyAlignment="1" applyProtection="1">
      <alignment horizontal="left" vertical="top"/>
      <protection/>
    </xf>
    <xf numFmtId="0" fontId="101" fillId="34" borderId="57" xfId="0" applyFont="1" applyFill="1" applyBorder="1" applyAlignment="1" applyProtection="1">
      <alignment horizontal="left" vertical="top"/>
      <protection/>
    </xf>
    <xf numFmtId="0" fontId="103" fillId="0" borderId="57"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zoomScale="70" zoomScaleNormal="70" zoomScalePageLayoutView="0" workbookViewId="0" topLeftCell="A1">
      <selection activeCell="K6" sqref="K6"/>
    </sheetView>
  </sheetViews>
  <sheetFormatPr defaultColWidth="9.33203125" defaultRowHeight="12.75"/>
  <cols>
    <col min="1" max="1" width="4.83203125" style="1" customWidth="1"/>
    <col min="2" max="2" width="10.33203125" style="1" customWidth="1"/>
    <col min="3" max="4" width="9.33203125" style="1" customWidth="1"/>
    <col min="5" max="5" width="9.83203125" style="1" customWidth="1"/>
    <col min="6" max="9" width="9.33203125" style="1" customWidth="1"/>
    <col min="10" max="10" width="10.66015625" style="1" customWidth="1"/>
    <col min="11" max="11" width="21" style="1" customWidth="1"/>
    <col min="12" max="12" width="16.33203125" style="1" customWidth="1"/>
    <col min="13" max="13" width="17.33203125" style="1" bestFit="1" customWidth="1"/>
    <col min="14" max="14" width="6.83203125" style="1" customWidth="1"/>
    <col min="15" max="16384" width="9.33203125" style="1" customWidth="1"/>
  </cols>
  <sheetData>
    <row r="1" spans="1:19" ht="23.25">
      <c r="A1" s="2"/>
      <c r="B1" s="335" t="s">
        <v>0</v>
      </c>
      <c r="C1" s="336"/>
      <c r="D1" s="333" t="s">
        <v>1</v>
      </c>
      <c r="E1" s="334"/>
      <c r="F1" s="334"/>
      <c r="G1" s="334"/>
      <c r="H1" s="334"/>
      <c r="I1" s="334"/>
      <c r="J1" s="334"/>
      <c r="K1" s="334"/>
      <c r="L1" s="3" t="s">
        <v>2</v>
      </c>
      <c r="M1" s="4" t="s">
        <v>3</v>
      </c>
      <c r="N1" s="5"/>
      <c r="O1" s="5"/>
      <c r="P1" s="5"/>
      <c r="Q1" s="5"/>
      <c r="R1" s="6"/>
      <c r="S1" s="6"/>
    </row>
    <row r="2" spans="2:13" ht="21.75" customHeight="1" thickBot="1">
      <c r="B2" s="321" t="s">
        <v>4</v>
      </c>
      <c r="C2" s="322"/>
      <c r="D2" s="7" t="s">
        <v>5</v>
      </c>
      <c r="E2" s="8"/>
      <c r="F2" s="329" t="s">
        <v>6</v>
      </c>
      <c r="G2" s="329"/>
      <c r="H2" s="329"/>
      <c r="I2" s="329"/>
      <c r="J2" s="329"/>
      <c r="K2" s="329"/>
      <c r="L2" s="9">
        <v>2015</v>
      </c>
      <c r="M2" s="10">
        <v>2014</v>
      </c>
    </row>
    <row r="3" spans="1:14" ht="16.5" customHeight="1">
      <c r="A3" s="11"/>
      <c r="B3" s="318"/>
      <c r="C3" s="319"/>
      <c r="D3" s="319"/>
      <c r="E3" s="319"/>
      <c r="F3" s="319"/>
      <c r="G3" s="319"/>
      <c r="H3" s="319"/>
      <c r="I3" s="319"/>
      <c r="J3" s="319"/>
      <c r="K3" s="319"/>
      <c r="L3" s="319"/>
      <c r="M3" s="320"/>
      <c r="N3" s="12"/>
    </row>
    <row r="4" spans="2:22" ht="15">
      <c r="B4" s="13" t="s">
        <v>7</v>
      </c>
      <c r="C4" s="323" t="s">
        <v>8</v>
      </c>
      <c r="D4" s="323"/>
      <c r="E4" s="323"/>
      <c r="F4" s="323"/>
      <c r="G4" s="323"/>
      <c r="H4" s="323"/>
      <c r="I4" s="323"/>
      <c r="J4" s="323"/>
      <c r="K4" s="14" t="s">
        <v>9</v>
      </c>
      <c r="L4" s="14" t="s">
        <v>10</v>
      </c>
      <c r="M4" s="14" t="s">
        <v>11</v>
      </c>
      <c r="N4" s="15"/>
      <c r="P4" s="16"/>
      <c r="R4" s="16"/>
      <c r="T4" s="16"/>
      <c r="V4" s="16"/>
    </row>
    <row r="5" spans="1:14" ht="15.75">
      <c r="A5" s="11"/>
      <c r="B5" s="17">
        <f aca="true" t="shared" si="0" ref="B5:B10">txyr</f>
        <v>2014</v>
      </c>
      <c r="C5" s="324" t="s">
        <v>12</v>
      </c>
      <c r="D5" s="325"/>
      <c r="E5" s="325"/>
      <c r="F5" s="325"/>
      <c r="G5" s="325"/>
      <c r="H5" s="325"/>
      <c r="I5" s="325"/>
      <c r="J5" s="326"/>
      <c r="K5" s="18">
        <v>1235290744</v>
      </c>
      <c r="L5" s="19" t="s">
        <v>13</v>
      </c>
      <c r="M5" s="20" t="s">
        <v>13</v>
      </c>
      <c r="N5" s="20"/>
    </row>
    <row r="6" spans="2:14" ht="15.75">
      <c r="B6" s="17">
        <f t="shared" si="0"/>
        <v>2014</v>
      </c>
      <c r="C6" s="300" t="s">
        <v>14</v>
      </c>
      <c r="D6" s="301"/>
      <c r="E6" s="301"/>
      <c r="F6" s="301"/>
      <c r="G6" s="301"/>
      <c r="H6" s="301"/>
      <c r="I6" s="301"/>
      <c r="J6" s="302"/>
      <c r="K6" s="21">
        <v>0</v>
      </c>
      <c r="L6" s="22" t="s">
        <v>15</v>
      </c>
      <c r="M6" s="22" t="s">
        <v>16</v>
      </c>
      <c r="N6" s="23"/>
    </row>
    <row r="7" spans="2:14" ht="15.75">
      <c r="B7" s="20">
        <f t="shared" si="0"/>
        <v>2014</v>
      </c>
      <c r="C7" s="300" t="s">
        <v>17</v>
      </c>
      <c r="D7" s="301"/>
      <c r="E7" s="301"/>
      <c r="F7" s="301"/>
      <c r="G7" s="301"/>
      <c r="H7" s="301"/>
      <c r="I7" s="301"/>
      <c r="J7" s="302"/>
      <c r="K7" s="24">
        <v>0.000386</v>
      </c>
      <c r="L7" s="22" t="s">
        <v>18</v>
      </c>
      <c r="M7" s="22" t="s">
        <v>18</v>
      </c>
      <c r="N7" s="20"/>
    </row>
    <row r="8" spans="2:14" ht="15.75">
      <c r="B8" s="25">
        <f t="shared" si="0"/>
        <v>2014</v>
      </c>
      <c r="C8" s="300" t="s">
        <v>19</v>
      </c>
      <c r="D8" s="301"/>
      <c r="E8" s="301"/>
      <c r="F8" s="301"/>
      <c r="G8" s="301"/>
      <c r="H8" s="301"/>
      <c r="I8" s="301"/>
      <c r="J8" s="302"/>
      <c r="K8" s="21">
        <v>13000</v>
      </c>
      <c r="L8" s="22" t="s">
        <v>20</v>
      </c>
      <c r="M8" s="25" t="s">
        <v>20</v>
      </c>
      <c r="N8" s="20"/>
    </row>
    <row r="9" spans="2:14" ht="15.75">
      <c r="B9" s="25">
        <f t="shared" si="0"/>
        <v>2014</v>
      </c>
      <c r="C9" s="300" t="s">
        <v>21</v>
      </c>
      <c r="D9" s="301"/>
      <c r="E9" s="301"/>
      <c r="F9" s="301"/>
      <c r="G9" s="301"/>
      <c r="H9" s="301"/>
      <c r="I9" s="301"/>
      <c r="J9" s="302"/>
      <c r="K9" s="21">
        <v>0</v>
      </c>
      <c r="L9" s="22" t="s">
        <v>22</v>
      </c>
      <c r="M9" s="25" t="s">
        <v>23</v>
      </c>
      <c r="N9" s="20"/>
    </row>
    <row r="10" spans="2:14" ht="15.75">
      <c r="B10" s="20">
        <f t="shared" si="0"/>
        <v>2014</v>
      </c>
      <c r="C10" s="300" t="s">
        <v>24</v>
      </c>
      <c r="D10" s="301"/>
      <c r="E10" s="301"/>
      <c r="F10" s="301"/>
      <c r="G10" s="301"/>
      <c r="H10" s="301"/>
      <c r="I10" s="301"/>
      <c r="J10" s="302"/>
      <c r="K10" s="26">
        <v>0.000386</v>
      </c>
      <c r="L10" s="22" t="s">
        <v>25</v>
      </c>
      <c r="M10" s="25" t="s">
        <v>26</v>
      </c>
      <c r="N10" s="20"/>
    </row>
    <row r="11" spans="2:14" ht="15.75">
      <c r="B11" s="25">
        <f aca="true" t="shared" si="1" ref="B11:B18">apyr</f>
        <v>2015</v>
      </c>
      <c r="C11" s="300" t="s">
        <v>27</v>
      </c>
      <c r="D11" s="301"/>
      <c r="E11" s="301"/>
      <c r="F11" s="301"/>
      <c r="G11" s="301"/>
      <c r="H11" s="301"/>
      <c r="I11" s="301"/>
      <c r="J11" s="302"/>
      <c r="K11" s="21">
        <v>93786</v>
      </c>
      <c r="L11" s="22" t="s">
        <v>28</v>
      </c>
      <c r="M11" s="22" t="s">
        <v>28</v>
      </c>
      <c r="N11" s="20"/>
    </row>
    <row r="12" spans="2:14" ht="15.75">
      <c r="B12" s="22">
        <f t="shared" si="1"/>
        <v>2015</v>
      </c>
      <c r="C12" s="300" t="s">
        <v>29</v>
      </c>
      <c r="D12" s="301"/>
      <c r="E12" s="301"/>
      <c r="F12" s="301"/>
      <c r="G12" s="301"/>
      <c r="H12" s="301"/>
      <c r="I12" s="301"/>
      <c r="J12" s="302"/>
      <c r="K12" s="21">
        <v>114026</v>
      </c>
      <c r="L12" s="25" t="s">
        <v>30</v>
      </c>
      <c r="M12" s="25" t="s">
        <v>30</v>
      </c>
      <c r="N12" s="20"/>
    </row>
    <row r="13" spans="1:14" ht="15.75">
      <c r="A13" s="11"/>
      <c r="B13" s="22">
        <f t="shared" si="1"/>
        <v>2015</v>
      </c>
      <c r="C13" s="300" t="s">
        <v>31</v>
      </c>
      <c r="D13" s="301"/>
      <c r="E13" s="301"/>
      <c r="F13" s="301"/>
      <c r="G13" s="301"/>
      <c r="H13" s="301"/>
      <c r="I13" s="301"/>
      <c r="J13" s="302"/>
      <c r="K13" s="21">
        <v>0</v>
      </c>
      <c r="L13" s="19" t="s">
        <v>32</v>
      </c>
      <c r="M13" s="25" t="s">
        <v>32</v>
      </c>
      <c r="N13" s="20"/>
    </row>
    <row r="14" spans="2:14" ht="15.75">
      <c r="B14" s="22">
        <f t="shared" si="1"/>
        <v>2015</v>
      </c>
      <c r="C14" s="300" t="s">
        <v>33</v>
      </c>
      <c r="D14" s="301"/>
      <c r="E14" s="301"/>
      <c r="F14" s="301"/>
      <c r="G14" s="301"/>
      <c r="H14" s="301"/>
      <c r="I14" s="301"/>
      <c r="J14" s="302"/>
      <c r="K14" s="21">
        <v>924574854</v>
      </c>
      <c r="L14" s="25" t="s">
        <v>34</v>
      </c>
      <c r="M14" s="25" t="s">
        <v>35</v>
      </c>
      <c r="N14" s="20"/>
    </row>
    <row r="15" spans="2:14" ht="15.75">
      <c r="B15" s="25">
        <f t="shared" si="1"/>
        <v>2015</v>
      </c>
      <c r="C15" s="300" t="s">
        <v>36</v>
      </c>
      <c r="D15" s="301"/>
      <c r="E15" s="301"/>
      <c r="F15" s="301"/>
      <c r="G15" s="301"/>
      <c r="H15" s="301"/>
      <c r="I15" s="301"/>
      <c r="J15" s="302"/>
      <c r="K15" s="21">
        <v>0</v>
      </c>
      <c r="L15" s="25" t="s">
        <v>37</v>
      </c>
      <c r="M15" s="25" t="s">
        <v>38</v>
      </c>
      <c r="N15" s="20"/>
    </row>
    <row r="16" spans="2:14" ht="15.75">
      <c r="B16" s="25">
        <f t="shared" si="1"/>
        <v>2015</v>
      </c>
      <c r="C16" s="300" t="s">
        <v>39</v>
      </c>
      <c r="D16" s="301"/>
      <c r="E16" s="301"/>
      <c r="F16" s="301"/>
      <c r="G16" s="301"/>
      <c r="H16" s="301"/>
      <c r="I16" s="301"/>
      <c r="J16" s="302"/>
      <c r="K16" s="21">
        <v>0</v>
      </c>
      <c r="L16" s="19" t="s">
        <v>35</v>
      </c>
      <c r="M16" s="22" t="s">
        <v>40</v>
      </c>
      <c r="N16" s="20"/>
    </row>
    <row r="17" spans="2:14" ht="15.75">
      <c r="B17" s="19">
        <f t="shared" si="1"/>
        <v>2015</v>
      </c>
      <c r="C17" s="300" t="s">
        <v>41</v>
      </c>
      <c r="D17" s="301"/>
      <c r="E17" s="301"/>
      <c r="F17" s="301"/>
      <c r="G17" s="301"/>
      <c r="H17" s="301"/>
      <c r="I17" s="301"/>
      <c r="J17" s="302"/>
      <c r="K17" s="21">
        <v>0</v>
      </c>
      <c r="L17" s="22" t="s">
        <v>42</v>
      </c>
      <c r="M17" s="25" t="s">
        <v>43</v>
      </c>
      <c r="N17" s="23"/>
    </row>
    <row r="18" spans="2:14" ht="15.75">
      <c r="B18" s="22">
        <f t="shared" si="1"/>
        <v>2015</v>
      </c>
      <c r="C18" s="300" t="s">
        <v>44</v>
      </c>
      <c r="D18" s="301"/>
      <c r="E18" s="301"/>
      <c r="F18" s="301"/>
      <c r="G18" s="301"/>
      <c r="H18" s="301"/>
      <c r="I18" s="301"/>
      <c r="J18" s="302"/>
      <c r="K18" s="21">
        <v>18643640</v>
      </c>
      <c r="L18" s="22" t="s">
        <v>45</v>
      </c>
      <c r="M18" s="25" t="s">
        <v>46</v>
      </c>
      <c r="N18" s="20"/>
    </row>
    <row r="19" spans="2:14" ht="15.75">
      <c r="B19" s="22"/>
      <c r="C19" s="309"/>
      <c r="D19" s="310"/>
      <c r="E19" s="310"/>
      <c r="F19" s="310"/>
      <c r="G19" s="310"/>
      <c r="H19" s="310"/>
      <c r="I19" s="310"/>
      <c r="J19" s="311"/>
      <c r="K19" s="27"/>
      <c r="L19" s="22"/>
      <c r="M19" s="22"/>
      <c r="N19" s="20"/>
    </row>
    <row r="20" spans="2:14" ht="16.5" thickBot="1">
      <c r="B20" s="297"/>
      <c r="C20" s="298"/>
      <c r="D20" s="298"/>
      <c r="E20" s="298"/>
      <c r="F20" s="298"/>
      <c r="G20" s="298"/>
      <c r="H20" s="298"/>
      <c r="I20" s="298"/>
      <c r="J20" s="298"/>
      <c r="K20" s="298"/>
      <c r="L20" s="298"/>
      <c r="M20" s="299"/>
      <c r="N20" s="23"/>
    </row>
    <row r="21" spans="2:14" ht="15.75">
      <c r="B21" s="28"/>
      <c r="C21" s="28"/>
      <c r="D21" s="28"/>
      <c r="E21" s="28"/>
      <c r="F21" s="28"/>
      <c r="G21" s="28"/>
      <c r="H21" s="28"/>
      <c r="I21" s="28"/>
      <c r="J21" s="28"/>
      <c r="K21" s="28"/>
      <c r="L21" s="28"/>
      <c r="M21" s="28"/>
      <c r="N21" s="23"/>
    </row>
    <row r="22" spans="1:14" ht="16.5" customHeight="1" thickBot="1">
      <c r="A22" s="29"/>
      <c r="B22" s="330" t="s">
        <v>47</v>
      </c>
      <c r="C22" s="331"/>
      <c r="D22" s="331"/>
      <c r="E22" s="331"/>
      <c r="F22" s="331"/>
      <c r="G22" s="331"/>
      <c r="H22" s="331"/>
      <c r="I22" s="331"/>
      <c r="J22" s="331"/>
      <c r="K22" s="331"/>
      <c r="L22" s="331"/>
      <c r="M22" s="332"/>
      <c r="N22" s="30"/>
    </row>
    <row r="23" spans="2:13" ht="16.5" customHeight="1">
      <c r="B23" s="318"/>
      <c r="C23" s="319"/>
      <c r="D23" s="319"/>
      <c r="E23" s="319"/>
      <c r="F23" s="319"/>
      <c r="G23" s="319"/>
      <c r="H23" s="319"/>
      <c r="I23" s="319"/>
      <c r="J23" s="319"/>
      <c r="K23" s="319"/>
      <c r="L23" s="319"/>
      <c r="M23" s="320"/>
    </row>
    <row r="24" spans="2:13" ht="15.75">
      <c r="B24" s="314" t="s">
        <v>8</v>
      </c>
      <c r="C24" s="315"/>
      <c r="D24" s="315"/>
      <c r="E24" s="315"/>
      <c r="F24" s="315"/>
      <c r="G24" s="315"/>
      <c r="H24" s="315"/>
      <c r="I24" s="315"/>
      <c r="J24" s="316" t="s">
        <v>48</v>
      </c>
      <c r="K24" s="316"/>
      <c r="L24" s="316"/>
      <c r="M24" s="317"/>
    </row>
    <row r="25" spans="2:14" ht="12.75">
      <c r="B25" s="312"/>
      <c r="C25" s="313"/>
      <c r="D25" s="313"/>
      <c r="E25" s="313"/>
      <c r="F25" s="313"/>
      <c r="G25" s="313"/>
      <c r="H25" s="313"/>
      <c r="I25" s="313"/>
      <c r="J25" s="313"/>
      <c r="K25" s="313"/>
      <c r="L25" s="313"/>
      <c r="M25" s="313"/>
      <c r="N25" s="12"/>
    </row>
    <row r="26" spans="2:13" ht="15.75">
      <c r="B26" s="300" t="s">
        <v>49</v>
      </c>
      <c r="C26" s="301"/>
      <c r="D26" s="301"/>
      <c r="E26" s="301"/>
      <c r="F26" s="301"/>
      <c r="G26" s="301"/>
      <c r="H26" s="301"/>
      <c r="I26" s="301"/>
      <c r="J26" s="306"/>
      <c r="K26" s="307"/>
      <c r="L26" s="307"/>
      <c r="M26" s="308"/>
    </row>
    <row r="27" spans="2:13" ht="15.75">
      <c r="B27" s="300" t="s">
        <v>50</v>
      </c>
      <c r="C27" s="301"/>
      <c r="D27" s="301"/>
      <c r="E27" s="301"/>
      <c r="F27" s="301"/>
      <c r="G27" s="301"/>
      <c r="H27" s="301"/>
      <c r="I27" s="301"/>
      <c r="J27" s="303"/>
      <c r="K27" s="304"/>
      <c r="L27" s="304"/>
      <c r="M27" s="305"/>
    </row>
    <row r="28" spans="2:13" ht="15.75">
      <c r="B28" s="300" t="s">
        <v>51</v>
      </c>
      <c r="C28" s="301"/>
      <c r="D28" s="301"/>
      <c r="E28" s="301"/>
      <c r="F28" s="301"/>
      <c r="G28" s="301"/>
      <c r="H28" s="301"/>
      <c r="I28" s="301"/>
      <c r="J28" s="306"/>
      <c r="K28" s="307"/>
      <c r="L28" s="307"/>
      <c r="M28" s="308"/>
    </row>
    <row r="29" spans="2:13" ht="15.75">
      <c r="B29" s="300" t="s">
        <v>52</v>
      </c>
      <c r="C29" s="301"/>
      <c r="D29" s="301"/>
      <c r="E29" s="301"/>
      <c r="F29" s="301"/>
      <c r="G29" s="301"/>
      <c r="H29" s="301"/>
      <c r="I29" s="301"/>
      <c r="J29" s="339">
        <v>42199.707168169094</v>
      </c>
      <c r="K29" s="340"/>
      <c r="L29" s="340"/>
      <c r="M29" s="341"/>
    </row>
    <row r="30" spans="2:14" ht="15.75">
      <c r="B30" s="324" t="s">
        <v>53</v>
      </c>
      <c r="C30" s="325"/>
      <c r="D30" s="325"/>
      <c r="E30" s="325"/>
      <c r="F30" s="325"/>
      <c r="G30" s="325"/>
      <c r="H30" s="325"/>
      <c r="I30" s="325"/>
      <c r="J30" s="337"/>
      <c r="K30" s="338"/>
      <c r="L30" s="338"/>
      <c r="M30" s="338"/>
      <c r="N30" s="12"/>
    </row>
    <row r="31" spans="2:13" ht="15.75">
      <c r="B31" s="300" t="s">
        <v>54</v>
      </c>
      <c r="C31" s="301"/>
      <c r="D31" s="301"/>
      <c r="E31" s="301"/>
      <c r="F31" s="301"/>
      <c r="G31" s="301"/>
      <c r="H31" s="301"/>
      <c r="I31" s="301"/>
      <c r="J31" s="306"/>
      <c r="K31" s="307"/>
      <c r="L31" s="307"/>
      <c r="M31" s="308"/>
    </row>
    <row r="32" spans="2:13" ht="15.75">
      <c r="B32" s="300" t="s">
        <v>55</v>
      </c>
      <c r="C32" s="301"/>
      <c r="D32" s="301"/>
      <c r="E32" s="301"/>
      <c r="F32" s="301"/>
      <c r="G32" s="301"/>
      <c r="H32" s="301"/>
      <c r="I32" s="301"/>
      <c r="J32" s="306"/>
      <c r="K32" s="307"/>
      <c r="L32" s="307"/>
      <c r="M32" s="308"/>
    </row>
    <row r="33" spans="2:14" ht="15.75">
      <c r="B33" s="324" t="s">
        <v>56</v>
      </c>
      <c r="C33" s="325"/>
      <c r="D33" s="325"/>
      <c r="E33" s="325"/>
      <c r="F33" s="325"/>
      <c r="G33" s="325"/>
      <c r="H33" s="325"/>
      <c r="I33" s="325"/>
      <c r="J33" s="337"/>
      <c r="K33" s="338"/>
      <c r="L33" s="338"/>
      <c r="M33" s="338"/>
      <c r="N33" s="12"/>
    </row>
    <row r="34" spans="2:13" ht="15.75">
      <c r="B34" s="300" t="s">
        <v>57</v>
      </c>
      <c r="C34" s="301"/>
      <c r="D34" s="301"/>
      <c r="E34" s="301"/>
      <c r="F34" s="301"/>
      <c r="G34" s="301"/>
      <c r="H34" s="301"/>
      <c r="I34" s="301"/>
      <c r="J34" s="306"/>
      <c r="K34" s="307"/>
      <c r="L34" s="307"/>
      <c r="M34" s="308"/>
    </row>
    <row r="35" spans="2:13" ht="15.75">
      <c r="B35" s="300" t="s">
        <v>58</v>
      </c>
      <c r="C35" s="301"/>
      <c r="D35" s="301"/>
      <c r="E35" s="301"/>
      <c r="F35" s="301"/>
      <c r="G35" s="301"/>
      <c r="H35" s="301"/>
      <c r="I35" s="302"/>
      <c r="J35" s="306"/>
      <c r="K35" s="307"/>
      <c r="L35" s="307"/>
      <c r="M35" s="308"/>
    </row>
    <row r="36" spans="2:13" ht="15.75">
      <c r="B36" s="300" t="s">
        <v>59</v>
      </c>
      <c r="C36" s="301"/>
      <c r="D36" s="301"/>
      <c r="E36" s="301"/>
      <c r="F36" s="301"/>
      <c r="G36" s="301"/>
      <c r="H36" s="301"/>
      <c r="I36" s="302"/>
      <c r="J36" s="345"/>
      <c r="K36" s="346"/>
      <c r="L36" s="346"/>
      <c r="M36" s="347"/>
    </row>
    <row r="37" spans="2:13" ht="15.75">
      <c r="B37" s="300" t="s">
        <v>60</v>
      </c>
      <c r="C37" s="301"/>
      <c r="D37" s="301"/>
      <c r="E37" s="301"/>
      <c r="F37" s="301"/>
      <c r="G37" s="301"/>
      <c r="H37" s="301"/>
      <c r="I37" s="301"/>
      <c r="J37" s="345"/>
      <c r="K37" s="348"/>
      <c r="L37" s="348"/>
      <c r="M37" s="349"/>
    </row>
    <row r="38" spans="2:13" ht="15.75">
      <c r="B38" s="324" t="s">
        <v>61</v>
      </c>
      <c r="C38" s="325"/>
      <c r="D38" s="325"/>
      <c r="E38" s="325"/>
      <c r="F38" s="325"/>
      <c r="G38" s="325"/>
      <c r="H38" s="325"/>
      <c r="I38" s="325"/>
      <c r="J38" s="342"/>
      <c r="K38" s="343"/>
      <c r="L38" s="343"/>
      <c r="M38" s="344"/>
    </row>
    <row r="39" spans="2:13" ht="15.75">
      <c r="B39" s="300" t="s">
        <v>62</v>
      </c>
      <c r="C39" s="301"/>
      <c r="D39" s="301"/>
      <c r="E39" s="301"/>
      <c r="F39" s="301"/>
      <c r="G39" s="301"/>
      <c r="H39" s="301"/>
      <c r="I39" s="301"/>
      <c r="J39" s="306"/>
      <c r="K39" s="307"/>
      <c r="L39" s="307"/>
      <c r="M39" s="308"/>
    </row>
    <row r="40" spans="2:14" ht="15.75">
      <c r="B40" s="324" t="s">
        <v>63</v>
      </c>
      <c r="C40" s="325"/>
      <c r="D40" s="325"/>
      <c r="E40" s="325"/>
      <c r="F40" s="325"/>
      <c r="G40" s="325"/>
      <c r="H40" s="325"/>
      <c r="I40" s="325"/>
      <c r="J40" s="353"/>
      <c r="K40" s="354"/>
      <c r="L40" s="354"/>
      <c r="M40" s="354"/>
      <c r="N40" s="12"/>
    </row>
    <row r="41" spans="2:13" ht="15.75">
      <c r="B41" s="300" t="s">
        <v>64</v>
      </c>
      <c r="C41" s="301"/>
      <c r="D41" s="301"/>
      <c r="E41" s="301"/>
      <c r="F41" s="301"/>
      <c r="G41" s="301"/>
      <c r="H41" s="301"/>
      <c r="I41" s="302"/>
      <c r="J41" s="306"/>
      <c r="K41" s="307"/>
      <c r="L41" s="307"/>
      <c r="M41" s="308"/>
    </row>
    <row r="42" spans="2:13" ht="15.75">
      <c r="B42" s="350"/>
      <c r="C42" s="351"/>
      <c r="D42" s="351"/>
      <c r="E42" s="351"/>
      <c r="F42" s="351"/>
      <c r="G42" s="351"/>
      <c r="H42" s="351"/>
      <c r="I42" s="351"/>
      <c r="J42" s="351"/>
      <c r="K42" s="351"/>
      <c r="L42" s="351"/>
      <c r="M42" s="352"/>
    </row>
    <row r="43" spans="2:13" ht="12.75">
      <c r="B43" s="32"/>
      <c r="C43" s="32"/>
      <c r="D43" s="32"/>
      <c r="E43" s="32"/>
      <c r="F43" s="32"/>
      <c r="G43" s="32"/>
      <c r="H43" s="32"/>
      <c r="I43" s="32"/>
      <c r="J43" s="32"/>
      <c r="K43" s="32"/>
      <c r="L43" s="32"/>
      <c r="M43" s="32"/>
    </row>
    <row r="44" spans="2:13" ht="12.75">
      <c r="B44" s="327" t="s">
        <v>65</v>
      </c>
      <c r="C44" s="328"/>
      <c r="D44" s="328"/>
      <c r="E44" s="328"/>
      <c r="F44" s="328"/>
      <c r="G44" s="328"/>
      <c r="H44" s="328"/>
      <c r="I44" s="328"/>
      <c r="J44" s="328"/>
      <c r="K44" s="328"/>
      <c r="L44" s="328"/>
      <c r="M44" s="328"/>
    </row>
    <row r="45" spans="2:13" ht="12.75">
      <c r="B45" s="328"/>
      <c r="C45" s="328"/>
      <c r="D45" s="328"/>
      <c r="E45" s="328"/>
      <c r="F45" s="328"/>
      <c r="G45" s="328"/>
      <c r="H45" s="328"/>
      <c r="I45" s="328"/>
      <c r="J45" s="328"/>
      <c r="K45" s="328"/>
      <c r="L45" s="328"/>
      <c r="M45" s="328"/>
    </row>
    <row r="46" spans="2:13" ht="12.75">
      <c r="B46" s="328"/>
      <c r="C46" s="328"/>
      <c r="D46" s="328"/>
      <c r="E46" s="328"/>
      <c r="F46" s="328"/>
      <c r="G46" s="328"/>
      <c r="H46" s="328"/>
      <c r="I46" s="328"/>
      <c r="J46" s="328"/>
      <c r="K46" s="328"/>
      <c r="L46" s="328"/>
      <c r="M46" s="328"/>
    </row>
    <row r="47" spans="2:13" ht="35.25" customHeight="1">
      <c r="B47" s="328"/>
      <c r="C47" s="328"/>
      <c r="D47" s="328"/>
      <c r="E47" s="328"/>
      <c r="F47" s="328"/>
      <c r="G47" s="328"/>
      <c r="H47" s="328"/>
      <c r="I47" s="328"/>
      <c r="J47" s="328"/>
      <c r="K47" s="328"/>
      <c r="L47" s="328"/>
      <c r="M47" s="328"/>
    </row>
  </sheetData>
  <sheetProtection password="CCA6" sheet="1" objects="1"/>
  <mergeCells count="61">
    <mergeCell ref="B42:M42"/>
    <mergeCell ref="B41:I41"/>
    <mergeCell ref="J41:M41"/>
    <mergeCell ref="B39:I39"/>
    <mergeCell ref="J39:M39"/>
    <mergeCell ref="B40:I40"/>
    <mergeCell ref="J40:M40"/>
    <mergeCell ref="B38:I38"/>
    <mergeCell ref="J38:M38"/>
    <mergeCell ref="B35:I35"/>
    <mergeCell ref="B36:I36"/>
    <mergeCell ref="J35:M35"/>
    <mergeCell ref="J36:M36"/>
    <mergeCell ref="B37:I37"/>
    <mergeCell ref="J37:M37"/>
    <mergeCell ref="B31:I31"/>
    <mergeCell ref="J31:M31"/>
    <mergeCell ref="B32:I32"/>
    <mergeCell ref="J32:M32"/>
    <mergeCell ref="B34:I34"/>
    <mergeCell ref="J34:M34"/>
    <mergeCell ref="C9:J9"/>
    <mergeCell ref="B33:I33"/>
    <mergeCell ref="J33:M33"/>
    <mergeCell ref="J28:M28"/>
    <mergeCell ref="J29:M29"/>
    <mergeCell ref="B26:I26"/>
    <mergeCell ref="B27:I27"/>
    <mergeCell ref="B28:I28"/>
    <mergeCell ref="B30:I30"/>
    <mergeCell ref="J30:M30"/>
    <mergeCell ref="B44:M47"/>
    <mergeCell ref="F2:K2"/>
    <mergeCell ref="B22:M22"/>
    <mergeCell ref="C16:J16"/>
    <mergeCell ref="C17:J17"/>
    <mergeCell ref="D1:K1"/>
    <mergeCell ref="C13:J13"/>
    <mergeCell ref="C14:J14"/>
    <mergeCell ref="C15:J15"/>
    <mergeCell ref="B1:C1"/>
    <mergeCell ref="B23:M23"/>
    <mergeCell ref="C10:J10"/>
    <mergeCell ref="B2:C2"/>
    <mergeCell ref="B3:M3"/>
    <mergeCell ref="C4:J4"/>
    <mergeCell ref="C12:J12"/>
    <mergeCell ref="C5:J5"/>
    <mergeCell ref="C6:J6"/>
    <mergeCell ref="C7:J7"/>
    <mergeCell ref="C8:J8"/>
    <mergeCell ref="B20:M20"/>
    <mergeCell ref="C11:J11"/>
    <mergeCell ref="B29:I29"/>
    <mergeCell ref="J27:M27"/>
    <mergeCell ref="J26:M26"/>
    <mergeCell ref="C19:J19"/>
    <mergeCell ref="C18:J18"/>
    <mergeCell ref="B25:M25"/>
    <mergeCell ref="B24:I24"/>
    <mergeCell ref="J24:M24"/>
  </mergeCells>
  <printOptions/>
  <pageMargins left="0.25" right="0.25" top="0.75" bottom="0.75" header="0.3" footer="0.3"/>
  <pageSetup errors="blank" fitToHeight="1" fitToWidth="1" horizontalDpi="300" verticalDpi="300" orientation="portrait" scale="68" r:id="rId1"/>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1" customWidth="1"/>
    <col min="2" max="2" width="14" style="1" customWidth="1"/>
    <col min="3" max="3" width="2.33203125" style="1" customWidth="1"/>
    <col min="4" max="4" width="14" style="1" customWidth="1"/>
    <col min="5" max="5" width="2.33203125" style="1" customWidth="1"/>
    <col min="6" max="6" width="14" style="1" customWidth="1"/>
    <col min="7" max="7" width="2.33203125" style="1" customWidth="1"/>
    <col min="8" max="8" width="14" style="1" customWidth="1"/>
    <col min="9" max="9" width="2.33203125" style="1" customWidth="1"/>
    <col min="10" max="10" width="14"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4.25">
      <c r="A3" s="423" t="s">
        <v>461</v>
      </c>
      <c r="B3" s="423"/>
      <c r="C3" s="423"/>
      <c r="D3" s="423"/>
      <c r="E3" s="423"/>
      <c r="F3" s="423"/>
      <c r="G3" s="423"/>
      <c r="H3" s="423"/>
      <c r="I3" s="423"/>
      <c r="J3" s="423"/>
      <c r="K3" s="423"/>
      <c r="L3" s="423"/>
    </row>
    <row r="4" spans="1:12" ht="14.25">
      <c r="A4" s="423"/>
      <c r="B4" s="423"/>
      <c r="C4" s="423"/>
      <c r="D4" s="423"/>
      <c r="E4" s="423"/>
      <c r="F4" s="423"/>
      <c r="G4" s="423"/>
      <c r="H4" s="423"/>
      <c r="I4" s="423"/>
      <c r="J4" s="423"/>
      <c r="K4" s="423"/>
      <c r="L4" s="423"/>
    </row>
    <row r="5" spans="1:12" ht="30">
      <c r="A5" s="240"/>
      <c r="B5" s="267" t="s">
        <v>462</v>
      </c>
      <c r="C5" s="268"/>
      <c r="D5" s="269" t="s">
        <v>463</v>
      </c>
      <c r="E5" s="270"/>
      <c r="F5" s="271" t="s">
        <v>464</v>
      </c>
      <c r="G5" s="272"/>
      <c r="H5" s="269" t="s">
        <v>465</v>
      </c>
      <c r="I5" s="240"/>
      <c r="J5" s="269" t="s">
        <v>466</v>
      </c>
      <c r="K5" s="240"/>
      <c r="L5" s="240"/>
    </row>
    <row r="6" spans="1:12" ht="15">
      <c r="A6" s="240" t="s">
        <v>467</v>
      </c>
      <c r="B6" s="273" t="s">
        <v>249</v>
      </c>
      <c r="C6" s="240"/>
      <c r="D6" s="273" t="s">
        <v>249</v>
      </c>
      <c r="E6" s="240" t="s">
        <v>468</v>
      </c>
      <c r="F6" s="273" t="s">
        <v>249</v>
      </c>
      <c r="G6" s="240"/>
      <c r="H6" s="273" t="s">
        <v>249</v>
      </c>
      <c r="I6" s="240"/>
      <c r="J6" s="273" t="s">
        <v>249</v>
      </c>
      <c r="K6" s="240"/>
      <c r="L6" s="240"/>
    </row>
    <row r="7" spans="1:12" ht="60">
      <c r="A7" s="268" t="s">
        <v>469</v>
      </c>
      <c r="B7" s="274" t="s">
        <v>249</v>
      </c>
      <c r="C7" s="275"/>
      <c r="D7" s="274" t="s">
        <v>249</v>
      </c>
      <c r="E7" s="275" t="s">
        <v>468</v>
      </c>
      <c r="F7" s="274" t="s">
        <v>249</v>
      </c>
      <c r="G7" s="275"/>
      <c r="H7" s="276" t="s">
        <v>249</v>
      </c>
      <c r="I7" s="240"/>
      <c r="J7" s="274" t="s">
        <v>249</v>
      </c>
      <c r="K7" s="240"/>
      <c r="L7" s="240"/>
    </row>
    <row r="8" spans="1:12" ht="15">
      <c r="A8" s="240" t="s">
        <v>470</v>
      </c>
      <c r="B8" s="273" t="s">
        <v>249</v>
      </c>
      <c r="C8" s="240"/>
      <c r="D8" s="273" t="s">
        <v>249</v>
      </c>
      <c r="E8" s="240" t="s">
        <v>468</v>
      </c>
      <c r="F8" s="273" t="s">
        <v>249</v>
      </c>
      <c r="G8" s="240"/>
      <c r="H8" s="277" t="s">
        <v>249</v>
      </c>
      <c r="I8" s="240"/>
      <c r="J8" s="273" t="s">
        <v>249</v>
      </c>
      <c r="K8" s="240"/>
      <c r="L8" s="240"/>
    </row>
    <row r="9" spans="1:12" ht="15">
      <c r="A9" s="425"/>
      <c r="B9" s="425"/>
      <c r="C9" s="425"/>
      <c r="D9" s="425"/>
      <c r="E9" s="425"/>
      <c r="F9" s="425"/>
      <c r="G9" s="425"/>
      <c r="H9" s="425"/>
      <c r="I9" s="425"/>
      <c r="J9" s="425"/>
      <c r="K9" s="425"/>
      <c r="L9" s="425"/>
    </row>
    <row r="10" spans="1:12" ht="15">
      <c r="A10" s="428" t="s">
        <v>471</v>
      </c>
      <c r="B10" s="428"/>
      <c r="C10" s="428"/>
      <c r="D10" s="428"/>
      <c r="E10" s="428"/>
      <c r="F10" s="428"/>
      <c r="G10" s="428"/>
      <c r="H10" s="428"/>
      <c r="I10" s="428"/>
      <c r="J10" s="428"/>
      <c r="K10" s="428"/>
      <c r="L10" s="428"/>
    </row>
    <row r="11" spans="1:12" ht="15">
      <c r="A11" s="428" t="s">
        <v>472</v>
      </c>
      <c r="B11" s="428"/>
      <c r="C11" s="428"/>
      <c r="D11" s="428"/>
      <c r="E11" s="428"/>
      <c r="F11" s="428"/>
      <c r="G11" s="428"/>
      <c r="H11" s="428"/>
      <c r="I11" s="428"/>
      <c r="J11" s="428"/>
      <c r="K11" s="428"/>
      <c r="L11" s="428"/>
    </row>
    <row r="12" spans="1:12" ht="15">
      <c r="A12" s="424"/>
      <c r="B12" s="424"/>
      <c r="C12" s="424"/>
      <c r="D12" s="424"/>
      <c r="E12" s="424"/>
      <c r="F12" s="424"/>
      <c r="G12" s="424"/>
      <c r="H12" s="424"/>
      <c r="I12" s="424"/>
      <c r="J12" s="424"/>
      <c r="K12" s="424"/>
      <c r="L12" s="424"/>
    </row>
    <row r="13" spans="1:12" ht="15">
      <c r="A13" s="425"/>
      <c r="B13" s="425"/>
      <c r="C13" s="425"/>
      <c r="D13" s="425"/>
      <c r="E13" s="425"/>
      <c r="F13" s="425"/>
      <c r="G13" s="425"/>
      <c r="H13" s="425"/>
      <c r="I13" s="425"/>
      <c r="J13" s="425"/>
      <c r="K13" s="425"/>
      <c r="L13" s="425"/>
    </row>
    <row r="14" spans="1:12" ht="15.75" customHeight="1">
      <c r="A14" s="423" t="s">
        <v>473</v>
      </c>
      <c r="B14" s="423"/>
      <c r="C14" s="423"/>
      <c r="D14" s="423"/>
      <c r="E14" s="423"/>
      <c r="F14" s="423"/>
      <c r="G14" s="423"/>
      <c r="H14" s="423"/>
      <c r="I14" s="423"/>
      <c r="J14" s="423"/>
      <c r="K14" s="423"/>
      <c r="L14" s="423"/>
    </row>
    <row r="15" spans="1:12" ht="15.75" customHeight="1">
      <c r="A15" s="423"/>
      <c r="B15" s="423"/>
      <c r="C15" s="423"/>
      <c r="D15" s="423"/>
      <c r="E15" s="423"/>
      <c r="F15" s="423"/>
      <c r="G15" s="423"/>
      <c r="H15" s="423"/>
      <c r="I15" s="423"/>
      <c r="J15" s="423"/>
      <c r="K15" s="423"/>
      <c r="L15" s="423"/>
    </row>
    <row r="16" spans="1:12" ht="15">
      <c r="A16" s="425"/>
      <c r="B16" s="425"/>
      <c r="C16" s="425"/>
      <c r="D16" s="425"/>
      <c r="E16" s="425"/>
      <c r="F16" s="425"/>
      <c r="G16" s="425"/>
      <c r="H16" s="239" t="s">
        <v>474</v>
      </c>
      <c r="I16" s="240"/>
      <c r="J16" s="239" t="s">
        <v>475</v>
      </c>
      <c r="K16" s="425"/>
      <c r="L16" s="425"/>
    </row>
    <row r="17" spans="1:12" ht="15">
      <c r="A17" s="428" t="s">
        <v>476</v>
      </c>
      <c r="B17" s="428"/>
      <c r="C17" s="428"/>
      <c r="D17" s="428"/>
      <c r="E17" s="428"/>
      <c r="F17" s="428"/>
      <c r="G17" s="240"/>
      <c r="H17" s="273" t="s">
        <v>249</v>
      </c>
      <c r="I17" s="240"/>
      <c r="J17" s="273" t="s">
        <v>249</v>
      </c>
      <c r="K17" s="425"/>
      <c r="L17" s="425"/>
    </row>
    <row r="18" spans="1:12" ht="15">
      <c r="A18" s="428" t="s">
        <v>477</v>
      </c>
      <c r="B18" s="428"/>
      <c r="C18" s="428"/>
      <c r="D18" s="428"/>
      <c r="E18" s="428"/>
      <c r="F18" s="428"/>
      <c r="G18" s="240"/>
      <c r="H18" s="273" t="s">
        <v>249</v>
      </c>
      <c r="I18" s="240"/>
      <c r="J18" s="273" t="s">
        <v>249</v>
      </c>
      <c r="K18" s="425"/>
      <c r="L18" s="425"/>
    </row>
    <row r="19" spans="1:12" ht="15">
      <c r="A19" s="428" t="s">
        <v>478</v>
      </c>
      <c r="B19" s="428"/>
      <c r="C19" s="428"/>
      <c r="D19" s="428"/>
      <c r="E19" s="428"/>
      <c r="F19" s="428"/>
      <c r="G19" s="240"/>
      <c r="H19" s="273" t="s">
        <v>249</v>
      </c>
      <c r="I19" s="240"/>
      <c r="J19" s="273" t="s">
        <v>249</v>
      </c>
      <c r="K19" s="425"/>
      <c r="L19" s="425"/>
    </row>
    <row r="20" spans="1:12" ht="15">
      <c r="A20" s="428" t="s">
        <v>479</v>
      </c>
      <c r="B20" s="428"/>
      <c r="C20" s="428"/>
      <c r="D20" s="428"/>
      <c r="E20" s="428"/>
      <c r="F20" s="428"/>
      <c r="G20" s="245"/>
      <c r="H20" s="273" t="s">
        <v>249</v>
      </c>
      <c r="I20" s="245"/>
      <c r="J20" s="273" t="s">
        <v>249</v>
      </c>
      <c r="K20" s="423"/>
      <c r="L20" s="423"/>
    </row>
    <row r="21" spans="1:12" ht="15">
      <c r="A21" s="428" t="s">
        <v>480</v>
      </c>
      <c r="B21" s="428"/>
      <c r="C21" s="428"/>
      <c r="D21" s="428"/>
      <c r="E21" s="428"/>
      <c r="F21" s="428"/>
      <c r="G21" s="240"/>
      <c r="H21" s="240"/>
      <c r="I21" s="240"/>
      <c r="J21" s="273" t="s">
        <v>249</v>
      </c>
      <c r="K21" s="425"/>
      <c r="L21" s="425"/>
    </row>
    <row r="22" spans="1:12" ht="15">
      <c r="A22" s="425"/>
      <c r="B22" s="425"/>
      <c r="C22" s="425"/>
      <c r="D22" s="425"/>
      <c r="E22" s="425"/>
      <c r="F22" s="425"/>
      <c r="G22" s="425"/>
      <c r="H22" s="425"/>
      <c r="I22" s="425"/>
      <c r="J22" s="425"/>
      <c r="K22" s="425"/>
      <c r="L22" s="425"/>
    </row>
    <row r="23" spans="1:12" ht="15">
      <c r="A23" s="428" t="s">
        <v>481</v>
      </c>
      <c r="B23" s="428"/>
      <c r="C23" s="428"/>
      <c r="D23" s="428"/>
      <c r="E23" s="428"/>
      <c r="F23" s="428"/>
      <c r="G23" s="428"/>
      <c r="H23" s="428"/>
      <c r="I23" s="428"/>
      <c r="J23" s="428"/>
      <c r="K23" s="428"/>
      <c r="L23" s="428"/>
    </row>
    <row r="24" spans="1:12" ht="15">
      <c r="A24" s="428" t="s">
        <v>482</v>
      </c>
      <c r="B24" s="428"/>
      <c r="C24" s="428"/>
      <c r="D24" s="428"/>
      <c r="E24" s="428"/>
      <c r="F24" s="428"/>
      <c r="G24" s="428"/>
      <c r="H24" s="428"/>
      <c r="I24" s="428"/>
      <c r="J24" s="428"/>
      <c r="K24" s="428"/>
      <c r="L24" s="428"/>
    </row>
    <row r="25" spans="1:12" ht="15">
      <c r="A25" s="428" t="s">
        <v>483</v>
      </c>
      <c r="B25" s="428"/>
      <c r="C25" s="428"/>
      <c r="D25" s="428"/>
      <c r="E25" s="428"/>
      <c r="F25" s="428"/>
      <c r="G25" s="428"/>
      <c r="H25" s="428"/>
      <c r="I25" s="428"/>
      <c r="J25" s="428"/>
      <c r="K25" s="428"/>
      <c r="L25" s="428"/>
    </row>
    <row r="26" spans="1:12" ht="15">
      <c r="A26" s="428" t="s">
        <v>484</v>
      </c>
      <c r="B26" s="428"/>
      <c r="C26" s="428"/>
      <c r="D26" s="428"/>
      <c r="E26" s="428"/>
      <c r="F26" s="428"/>
      <c r="G26" s="428"/>
      <c r="H26" s="428"/>
      <c r="I26" s="428"/>
      <c r="J26" s="428"/>
      <c r="K26" s="428"/>
      <c r="L26" s="428"/>
    </row>
    <row r="27" spans="1:12" ht="15">
      <c r="A27" s="469"/>
      <c r="B27" s="469"/>
      <c r="C27" s="469"/>
      <c r="D27" s="469"/>
      <c r="E27" s="469"/>
      <c r="F27" s="469"/>
      <c r="G27" s="469"/>
      <c r="H27" s="469"/>
      <c r="I27" s="469"/>
      <c r="J27" s="469"/>
      <c r="K27" s="469"/>
      <c r="L27" s="469"/>
    </row>
    <row r="28" spans="1:12" ht="15">
      <c r="A28" s="470"/>
      <c r="B28" s="470"/>
      <c r="C28" s="470"/>
      <c r="D28" s="470"/>
      <c r="E28" s="470"/>
      <c r="F28" s="470"/>
      <c r="G28" s="470"/>
      <c r="H28" s="470"/>
      <c r="I28" s="470"/>
      <c r="J28" s="470"/>
      <c r="K28" s="470"/>
      <c r="L28" s="470"/>
    </row>
    <row r="29" spans="1:12" ht="14.25">
      <c r="A29" s="431" t="s">
        <v>485</v>
      </c>
      <c r="B29" s="431"/>
      <c r="C29" s="431"/>
      <c r="D29" s="431"/>
      <c r="E29" s="431"/>
      <c r="F29" s="431"/>
      <c r="G29" s="431"/>
      <c r="H29" s="431"/>
      <c r="I29" s="431"/>
      <c r="J29" s="431"/>
      <c r="K29" s="431"/>
      <c r="L29" s="431"/>
    </row>
    <row r="30" spans="1:12" ht="15">
      <c r="A30" s="245" t="s">
        <v>486</v>
      </c>
      <c r="B30" s="472"/>
      <c r="C30" s="472"/>
      <c r="D30" s="472"/>
      <c r="E30" s="240" t="s">
        <v>330</v>
      </c>
      <c r="F30" s="425"/>
      <c r="G30" s="425"/>
      <c r="H30" s="425"/>
      <c r="I30" s="425"/>
      <c r="J30" s="425"/>
      <c r="K30" s="425"/>
      <c r="L30" s="425"/>
    </row>
    <row r="31" spans="1:12" ht="15">
      <c r="A31" s="240"/>
      <c r="B31" s="427" t="s">
        <v>487</v>
      </c>
      <c r="C31" s="427"/>
      <c r="D31" s="427"/>
      <c r="E31" s="240"/>
      <c r="F31" s="425"/>
      <c r="G31" s="425"/>
      <c r="H31" s="425"/>
      <c r="I31" s="425"/>
      <c r="J31" s="425"/>
      <c r="K31" s="425"/>
      <c r="L31" s="425"/>
    </row>
    <row r="32" spans="1:12" ht="15">
      <c r="A32" s="428"/>
      <c r="B32" s="428"/>
      <c r="C32" s="428"/>
      <c r="D32" s="428"/>
      <c r="E32" s="428"/>
      <c r="F32" s="428"/>
      <c r="G32" s="428"/>
      <c r="H32" s="428"/>
      <c r="I32" s="428"/>
      <c r="J32" s="428"/>
      <c r="K32" s="428"/>
      <c r="L32" s="428"/>
    </row>
    <row r="33" spans="1:12" ht="14.25">
      <c r="A33" s="431" t="s">
        <v>488</v>
      </c>
      <c r="B33" s="431"/>
      <c r="C33" s="431"/>
      <c r="D33" s="431"/>
      <c r="E33" s="431"/>
      <c r="F33" s="431"/>
      <c r="G33" s="431"/>
      <c r="H33" s="431"/>
      <c r="I33" s="431"/>
      <c r="J33" s="431"/>
      <c r="K33" s="431"/>
      <c r="L33" s="431"/>
    </row>
    <row r="34" spans="1:12" ht="15">
      <c r="A34" s="472"/>
      <c r="B34" s="472"/>
      <c r="C34" s="472"/>
      <c r="D34" s="472"/>
      <c r="E34" s="240" t="s">
        <v>330</v>
      </c>
      <c r="F34" s="425"/>
      <c r="G34" s="425"/>
      <c r="H34" s="425"/>
      <c r="I34" s="425"/>
      <c r="J34" s="425"/>
      <c r="K34" s="425"/>
      <c r="L34" s="425"/>
    </row>
    <row r="35" spans="1:12" ht="15">
      <c r="A35" s="427" t="s">
        <v>487</v>
      </c>
      <c r="B35" s="427"/>
      <c r="C35" s="427"/>
      <c r="D35" s="427"/>
      <c r="E35" s="425"/>
      <c r="F35" s="425"/>
      <c r="G35" s="425"/>
      <c r="H35" s="425"/>
      <c r="I35" s="425"/>
      <c r="J35" s="425"/>
      <c r="K35" s="425"/>
      <c r="L35" s="425"/>
    </row>
    <row r="36" spans="1:12" ht="14.25">
      <c r="A36" s="449"/>
      <c r="B36" s="449"/>
      <c r="C36" s="449"/>
      <c r="D36" s="449"/>
      <c r="E36" s="449"/>
      <c r="F36" s="449"/>
      <c r="G36" s="449"/>
      <c r="H36" s="449"/>
      <c r="I36" s="449"/>
      <c r="J36" s="449"/>
      <c r="K36" s="449"/>
      <c r="L36" s="449"/>
    </row>
    <row r="37" spans="1:12" ht="14.25">
      <c r="A37" s="471"/>
      <c r="B37" s="471"/>
      <c r="C37" s="471"/>
      <c r="D37" s="471"/>
      <c r="E37" s="471"/>
      <c r="F37" s="471"/>
      <c r="G37" s="471"/>
      <c r="H37" s="471"/>
      <c r="I37" s="471"/>
      <c r="J37" s="471"/>
      <c r="K37" s="471"/>
      <c r="L37" s="471"/>
    </row>
    <row r="38" spans="1:12" ht="14.25">
      <c r="A38" s="423" t="s">
        <v>489</v>
      </c>
      <c r="B38" s="423"/>
      <c r="C38" s="423"/>
      <c r="D38" s="423"/>
      <c r="E38" s="423"/>
      <c r="F38" s="423"/>
      <c r="G38" s="423"/>
      <c r="H38" s="423"/>
      <c r="I38" s="423"/>
      <c r="J38" s="423"/>
      <c r="K38" s="423"/>
      <c r="L38" s="423"/>
    </row>
    <row r="39" spans="1:12" ht="15">
      <c r="A39" s="428" t="s">
        <v>490</v>
      </c>
      <c r="B39" s="428"/>
      <c r="C39" s="428"/>
      <c r="D39" s="428"/>
      <c r="E39" s="428"/>
      <c r="F39" s="428"/>
      <c r="G39" s="428"/>
      <c r="H39" s="428"/>
      <c r="I39" s="428"/>
      <c r="J39" s="428"/>
      <c r="K39" s="428"/>
      <c r="L39" s="428"/>
    </row>
    <row r="40" spans="1:12" ht="15">
      <c r="A40" s="428" t="s">
        <v>491</v>
      </c>
      <c r="B40" s="428"/>
      <c r="C40" s="428"/>
      <c r="D40" s="428"/>
      <c r="E40" s="428"/>
      <c r="F40" s="428"/>
      <c r="G40" s="428"/>
      <c r="H40" s="428"/>
      <c r="I40" s="428"/>
      <c r="J40" s="428"/>
      <c r="K40" s="428"/>
      <c r="L40" s="428"/>
    </row>
    <row r="41" spans="1:12" ht="15">
      <c r="A41" s="428" t="s">
        <v>492</v>
      </c>
      <c r="B41" s="428"/>
      <c r="C41" s="428"/>
      <c r="D41" s="428"/>
      <c r="E41" s="428"/>
      <c r="F41" s="428"/>
      <c r="G41" s="428"/>
      <c r="H41" s="428"/>
      <c r="I41" s="428"/>
      <c r="J41" s="428"/>
      <c r="K41" s="428"/>
      <c r="L41" s="428"/>
    </row>
    <row r="42" spans="1:12" ht="15">
      <c r="A42" s="425"/>
      <c r="B42" s="425"/>
      <c r="C42" s="425"/>
      <c r="D42" s="425"/>
      <c r="E42" s="425"/>
      <c r="F42" s="425"/>
      <c r="G42" s="425"/>
      <c r="H42" s="425"/>
      <c r="I42" s="425"/>
      <c r="J42" s="425"/>
      <c r="K42" s="425"/>
      <c r="L42" s="425"/>
    </row>
    <row r="43" spans="1:13" ht="15">
      <c r="A43" s="240"/>
      <c r="B43" s="457" t="s">
        <v>493</v>
      </c>
      <c r="C43" s="457"/>
      <c r="D43" s="457"/>
      <c r="E43" s="457"/>
      <c r="F43" s="457"/>
      <c r="G43" s="457"/>
      <c r="H43" s="457"/>
      <c r="I43" s="278"/>
      <c r="J43" s="273" t="s">
        <v>249</v>
      </c>
      <c r="K43" s="278"/>
      <c r="L43" s="278"/>
      <c r="M43" s="32"/>
    </row>
    <row r="44" spans="1:12" ht="9" customHeight="1">
      <c r="A44" s="425"/>
      <c r="B44" s="425"/>
      <c r="C44" s="425"/>
      <c r="D44" s="425"/>
      <c r="E44" s="425"/>
      <c r="F44" s="425"/>
      <c r="G44" s="425"/>
      <c r="H44" s="425"/>
      <c r="I44" s="425"/>
      <c r="J44" s="425"/>
      <c r="K44" s="425"/>
      <c r="L44" s="425"/>
    </row>
    <row r="45" spans="1:12" ht="15">
      <c r="A45" s="240"/>
      <c r="B45" s="428" t="s">
        <v>494</v>
      </c>
      <c r="C45" s="428"/>
      <c r="D45" s="428"/>
      <c r="E45" s="428"/>
      <c r="F45" s="428"/>
      <c r="G45" s="428"/>
      <c r="H45" s="428"/>
      <c r="I45" s="240"/>
      <c r="J45" s="273" t="s">
        <v>249</v>
      </c>
      <c r="K45" s="240"/>
      <c r="L45" s="240"/>
    </row>
    <row r="46" spans="1:12" ht="12.75">
      <c r="A46" s="425"/>
      <c r="B46" s="425"/>
      <c r="C46" s="425"/>
      <c r="D46" s="425"/>
      <c r="E46" s="425"/>
      <c r="F46" s="425"/>
      <c r="G46" s="425"/>
      <c r="H46" s="425"/>
      <c r="I46" s="425"/>
      <c r="J46" s="425"/>
      <c r="K46" s="425"/>
      <c r="L46" s="425"/>
    </row>
    <row r="47" spans="1:12" ht="12.75">
      <c r="A47" s="424"/>
      <c r="B47" s="424"/>
      <c r="C47" s="424"/>
      <c r="D47" s="424"/>
      <c r="E47" s="424"/>
      <c r="F47" s="424"/>
      <c r="G47" s="424"/>
      <c r="H47" s="424"/>
      <c r="I47" s="424"/>
      <c r="J47" s="424"/>
      <c r="K47" s="424"/>
      <c r="L47" s="424"/>
    </row>
    <row r="48" spans="1:12" ht="15">
      <c r="A48" s="430" t="s">
        <v>495</v>
      </c>
      <c r="B48" s="430"/>
      <c r="C48" s="430"/>
      <c r="D48" s="430"/>
      <c r="E48" s="430"/>
      <c r="F48" s="430"/>
      <c r="G48" s="430"/>
      <c r="H48" s="430"/>
      <c r="I48" s="430"/>
      <c r="J48" s="430"/>
      <c r="K48" s="430"/>
      <c r="L48" s="430"/>
    </row>
  </sheetData>
  <sheetProtection password="CCA6" sheet="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C12" sqref="C12:I12"/>
    </sheetView>
  </sheetViews>
  <sheetFormatPr defaultColWidth="9.33203125" defaultRowHeight="12.75"/>
  <cols>
    <col min="1" max="1" width="5.5" style="1" customWidth="1"/>
    <col min="2" max="2" width="11.66015625" style="1" customWidth="1"/>
    <col min="3" max="3" width="9.33203125" style="1" customWidth="1"/>
    <col min="4" max="4" width="10.5" style="1" customWidth="1"/>
    <col min="5" max="5" width="7.66015625" style="1" customWidth="1"/>
    <col min="6" max="6" width="4.5" style="1" customWidth="1"/>
    <col min="7" max="7" width="16" style="1" customWidth="1"/>
    <col min="8" max="8" width="15" style="1" customWidth="1"/>
    <col min="9" max="9" width="24.83203125" style="1" customWidth="1"/>
    <col min="10" max="10" width="6.33203125" style="1" customWidth="1"/>
    <col min="11" max="16384" width="9.33203125" style="1" customWidth="1"/>
  </cols>
  <sheetData>
    <row r="1" spans="1:10" ht="12.75">
      <c r="A1" s="422" t="s">
        <v>496</v>
      </c>
      <c r="B1" s="422"/>
      <c r="C1" s="422"/>
      <c r="D1" s="422"/>
      <c r="E1" s="422"/>
      <c r="F1" s="422"/>
      <c r="G1" s="422"/>
      <c r="H1" s="422"/>
      <c r="I1" s="422"/>
      <c r="J1" s="422"/>
    </row>
    <row r="2" spans="1:10" ht="33">
      <c r="A2" s="415" t="s">
        <v>497</v>
      </c>
      <c r="B2" s="415"/>
      <c r="C2" s="415"/>
      <c r="D2" s="415"/>
      <c r="E2" s="415"/>
      <c r="F2" s="415"/>
      <c r="G2" s="415"/>
      <c r="H2" s="415"/>
      <c r="I2" s="415"/>
      <c r="J2" s="415"/>
    </row>
    <row r="3" spans="1:10" ht="30.75" customHeight="1">
      <c r="A3" s="455" t="s">
        <v>498</v>
      </c>
      <c r="B3" s="455"/>
      <c r="C3" s="455"/>
      <c r="D3" s="455"/>
      <c r="E3" s="455"/>
      <c r="F3" s="455"/>
      <c r="G3" s="455"/>
      <c r="H3" s="455"/>
      <c r="I3" s="455"/>
      <c r="J3" s="455"/>
    </row>
    <row r="4" spans="1:9" ht="12.75">
      <c r="A4" s="313"/>
      <c r="B4" s="313"/>
      <c r="C4" s="313"/>
      <c r="D4" s="313"/>
      <c r="E4" s="313"/>
      <c r="F4" s="313"/>
      <c r="G4" s="313"/>
      <c r="H4" s="313"/>
      <c r="I4" s="313"/>
    </row>
    <row r="5" spans="1:10" ht="15">
      <c r="A5" s="246" t="s">
        <v>317</v>
      </c>
      <c r="B5" s="424" t="str">
        <f>(eff_entity)</f>
        <v>RFM-FARM MARKET ROAD (2015)</v>
      </c>
      <c r="C5" s="424"/>
      <c r="D5" s="424"/>
      <c r="E5" s="424"/>
      <c r="F5" s="424"/>
      <c r="G5" s="428" t="s">
        <v>499</v>
      </c>
      <c r="H5" s="428"/>
      <c r="I5" s="428"/>
      <c r="J5" s="246"/>
    </row>
    <row r="6" spans="1:10" ht="15">
      <c r="A6" s="428" t="s">
        <v>500</v>
      </c>
      <c r="B6" s="428"/>
      <c r="C6" s="428"/>
      <c r="D6" s="473">
        <f>(apyr)</f>
        <v>2015</v>
      </c>
      <c r="E6" s="473"/>
      <c r="F6" s="242" t="s">
        <v>501</v>
      </c>
      <c r="G6" s="424">
        <f>(dateandtime)</f>
        <v>0</v>
      </c>
      <c r="H6" s="424"/>
      <c r="I6" s="242" t="s">
        <v>356</v>
      </c>
      <c r="J6" s="246"/>
    </row>
    <row r="7" spans="1:10" ht="15">
      <c r="A7" s="424">
        <f>(meetingplace)</f>
        <v>0</v>
      </c>
      <c r="B7" s="424"/>
      <c r="C7" s="424"/>
      <c r="D7" s="424"/>
      <c r="E7" s="424"/>
      <c r="F7" s="424"/>
      <c r="G7" s="424"/>
      <c r="H7" s="424"/>
      <c r="I7" s="240" t="s">
        <v>502</v>
      </c>
      <c r="J7" s="246"/>
    </row>
    <row r="8" spans="1:10" ht="15">
      <c r="A8" s="428" t="s">
        <v>503</v>
      </c>
      <c r="B8" s="428"/>
      <c r="C8" s="428"/>
      <c r="D8" s="428"/>
      <c r="E8" s="428"/>
      <c r="F8" s="428"/>
      <c r="G8" s="428"/>
      <c r="H8" s="428"/>
      <c r="I8" s="428"/>
      <c r="J8" s="246"/>
    </row>
    <row r="9" spans="1:10" ht="15">
      <c r="A9" s="428" t="s">
        <v>504</v>
      </c>
      <c r="B9" s="428"/>
      <c r="C9" s="428"/>
      <c r="D9" s="428"/>
      <c r="E9" s="428"/>
      <c r="F9" s="428"/>
      <c r="G9" s="428"/>
      <c r="H9" s="428"/>
      <c r="I9" s="428"/>
      <c r="J9" s="246"/>
    </row>
    <row r="10" spans="1:10" ht="15">
      <c r="A10" s="428" t="s">
        <v>505</v>
      </c>
      <c r="B10" s="428"/>
      <c r="C10" s="428"/>
      <c r="D10" s="428"/>
      <c r="E10" s="428"/>
      <c r="F10" s="428"/>
      <c r="G10" s="428"/>
      <c r="H10" s="428"/>
      <c r="I10" s="428"/>
      <c r="J10" s="246"/>
    </row>
    <row r="11" spans="1:10" ht="15">
      <c r="A11" s="428"/>
      <c r="B11" s="428"/>
      <c r="C11" s="428"/>
      <c r="D11" s="428"/>
      <c r="E11" s="428"/>
      <c r="F11" s="428"/>
      <c r="G11" s="428"/>
      <c r="H11" s="428"/>
      <c r="I11" s="428"/>
      <c r="J11" s="246"/>
    </row>
    <row r="12" spans="1:10" ht="15">
      <c r="A12" s="246" t="s">
        <v>506</v>
      </c>
      <c r="B12" s="240"/>
      <c r="C12" s="429"/>
      <c r="D12" s="429"/>
      <c r="E12" s="429"/>
      <c r="F12" s="429"/>
      <c r="G12" s="429"/>
      <c r="H12" s="429"/>
      <c r="I12" s="429"/>
      <c r="J12" s="246"/>
    </row>
    <row r="13" spans="1:10" ht="15">
      <c r="A13" s="428" t="s">
        <v>507</v>
      </c>
      <c r="B13" s="428"/>
      <c r="C13" s="428"/>
      <c r="D13" s="434"/>
      <c r="E13" s="434"/>
      <c r="F13" s="434"/>
      <c r="G13" s="434"/>
      <c r="H13" s="434"/>
      <c r="I13" s="434"/>
      <c r="J13" s="246"/>
    </row>
    <row r="14" spans="1:10" ht="15">
      <c r="A14" s="246" t="s">
        <v>361</v>
      </c>
      <c r="B14" s="240"/>
      <c r="C14" s="240"/>
      <c r="D14" s="434"/>
      <c r="E14" s="434"/>
      <c r="F14" s="434"/>
      <c r="G14" s="434"/>
      <c r="H14" s="434"/>
      <c r="I14" s="434"/>
      <c r="J14" s="246"/>
    </row>
    <row r="15" spans="1:10" ht="15">
      <c r="A15" s="246" t="s">
        <v>362</v>
      </c>
      <c r="B15" s="246"/>
      <c r="C15" s="429"/>
      <c r="D15" s="429"/>
      <c r="E15" s="429"/>
      <c r="F15" s="429"/>
      <c r="G15" s="429"/>
      <c r="H15" s="429"/>
      <c r="I15" s="429"/>
      <c r="J15" s="246"/>
    </row>
    <row r="16" spans="1:10" ht="15">
      <c r="A16" s="428"/>
      <c r="B16" s="428"/>
      <c r="C16" s="428"/>
      <c r="D16" s="428"/>
      <c r="E16" s="428"/>
      <c r="F16" s="428"/>
      <c r="G16" s="428"/>
      <c r="H16" s="428"/>
      <c r="I16" s="428"/>
      <c r="J16" s="246"/>
    </row>
    <row r="17" spans="1:10" ht="15">
      <c r="A17" s="428" t="s">
        <v>508</v>
      </c>
      <c r="B17" s="428"/>
      <c r="C17" s="428"/>
      <c r="D17" s="428"/>
      <c r="E17" s="428"/>
      <c r="F17" s="428"/>
      <c r="G17" s="428"/>
      <c r="H17" s="428"/>
      <c r="I17" s="428"/>
      <c r="J17" s="246"/>
    </row>
    <row r="18" spans="1:10" ht="15">
      <c r="A18" s="428" t="s">
        <v>509</v>
      </c>
      <c r="B18" s="428"/>
      <c r="C18" s="428"/>
      <c r="D18" s="428"/>
      <c r="E18" s="428"/>
      <c r="F18" s="428"/>
      <c r="G18" s="428"/>
      <c r="H18" s="428"/>
      <c r="I18" s="428"/>
      <c r="J18" s="246"/>
    </row>
    <row r="19" spans="1:10" ht="15">
      <c r="A19" s="425"/>
      <c r="B19" s="425"/>
      <c r="C19" s="425"/>
      <c r="D19" s="425"/>
      <c r="E19" s="425"/>
      <c r="F19" s="425"/>
      <c r="G19" s="239" t="s">
        <v>474</v>
      </c>
      <c r="H19" s="240"/>
      <c r="I19" s="239" t="s">
        <v>475</v>
      </c>
      <c r="J19" s="246"/>
    </row>
    <row r="20" spans="1:10" ht="15">
      <c r="A20" s="428" t="s">
        <v>510</v>
      </c>
      <c r="B20" s="428"/>
      <c r="C20" s="428"/>
      <c r="D20" s="428"/>
      <c r="E20" s="428"/>
      <c r="F20" s="428"/>
      <c r="G20" s="253"/>
      <c r="H20" s="240" t="s">
        <v>237</v>
      </c>
      <c r="I20" s="263"/>
      <c r="J20" s="246" t="s">
        <v>237</v>
      </c>
    </row>
    <row r="21" spans="1:10" ht="15">
      <c r="A21" s="425"/>
      <c r="B21" s="425"/>
      <c r="C21" s="425"/>
      <c r="D21" s="425"/>
      <c r="E21" s="425"/>
      <c r="F21" s="425"/>
      <c r="G21" s="240" t="s">
        <v>511</v>
      </c>
      <c r="H21" s="240"/>
      <c r="I21" s="240" t="s">
        <v>512</v>
      </c>
      <c r="J21" s="246"/>
    </row>
    <row r="22" spans="1:10" ht="15">
      <c r="A22" s="428" t="s">
        <v>513</v>
      </c>
      <c r="B22" s="428"/>
      <c r="C22" s="428"/>
      <c r="D22" s="428"/>
      <c r="E22" s="428"/>
      <c r="F22" s="428"/>
      <c r="G22" s="428"/>
      <c r="H22" s="263" t="s">
        <v>249</v>
      </c>
      <c r="I22" s="240" t="s">
        <v>237</v>
      </c>
      <c r="J22" s="246"/>
    </row>
    <row r="23" spans="1:10" ht="15">
      <c r="A23" s="428" t="s">
        <v>514</v>
      </c>
      <c r="B23" s="428"/>
      <c r="C23" s="428"/>
      <c r="D23" s="428"/>
      <c r="E23" s="428"/>
      <c r="F23" s="428"/>
      <c r="G23" s="428"/>
      <c r="H23" s="266"/>
      <c r="I23" s="240" t="s">
        <v>515</v>
      </c>
      <c r="J23" s="246"/>
    </row>
    <row r="24" spans="1:10" ht="15">
      <c r="A24" s="428" t="s">
        <v>516</v>
      </c>
      <c r="B24" s="428"/>
      <c r="C24" s="428"/>
      <c r="D24" s="428"/>
      <c r="E24" s="428"/>
      <c r="F24" s="428"/>
      <c r="G24" s="253" t="s">
        <v>249</v>
      </c>
      <c r="H24" s="242"/>
      <c r="I24" s="253" t="s">
        <v>249</v>
      </c>
      <c r="J24" s="246"/>
    </row>
    <row r="25" spans="1:10" ht="15">
      <c r="A25" s="428" t="s">
        <v>517</v>
      </c>
      <c r="B25" s="428"/>
      <c r="C25" s="428"/>
      <c r="D25" s="428"/>
      <c r="E25" s="428"/>
      <c r="F25" s="428"/>
      <c r="G25" s="428"/>
      <c r="H25" s="428"/>
      <c r="I25" s="428"/>
      <c r="J25" s="428"/>
    </row>
    <row r="26" spans="1:10" ht="15">
      <c r="A26" s="240"/>
      <c r="B26" s="428" t="s">
        <v>518</v>
      </c>
      <c r="C26" s="428"/>
      <c r="D26" s="428"/>
      <c r="E26" s="428"/>
      <c r="F26" s="428"/>
      <c r="G26" s="240"/>
      <c r="H26" s="240"/>
      <c r="I26" s="246"/>
      <c r="J26" s="246"/>
    </row>
    <row r="27" spans="1:10" ht="15">
      <c r="A27" s="240"/>
      <c r="B27" s="428" t="s">
        <v>519</v>
      </c>
      <c r="C27" s="428"/>
      <c r="D27" s="428"/>
      <c r="E27" s="428"/>
      <c r="F27" s="428"/>
      <c r="G27" s="263" t="s">
        <v>249</v>
      </c>
      <c r="H27" s="240"/>
      <c r="I27" s="263" t="s">
        <v>249</v>
      </c>
      <c r="J27" s="246"/>
    </row>
    <row r="28" spans="1:10" ht="15">
      <c r="A28" s="428" t="s">
        <v>520</v>
      </c>
      <c r="B28" s="428"/>
      <c r="C28" s="428"/>
      <c r="D28" s="428"/>
      <c r="E28" s="428"/>
      <c r="F28" s="428"/>
      <c r="G28" s="266" t="s">
        <v>249</v>
      </c>
      <c r="H28" s="240"/>
      <c r="I28" s="266" t="s">
        <v>249</v>
      </c>
      <c r="J28" s="240"/>
    </row>
    <row r="29" spans="1:10" ht="15">
      <c r="A29" s="428" t="s">
        <v>521</v>
      </c>
      <c r="B29" s="428"/>
      <c r="C29" s="428"/>
      <c r="D29" s="428"/>
      <c r="E29" s="428"/>
      <c r="F29" s="428"/>
      <c r="G29" s="260" t="s">
        <v>249</v>
      </c>
      <c r="H29" s="240"/>
      <c r="I29" s="266" t="s">
        <v>249</v>
      </c>
      <c r="J29" s="246"/>
    </row>
    <row r="30" spans="1:10" ht="15">
      <c r="A30" s="428" t="s">
        <v>522</v>
      </c>
      <c r="B30" s="428"/>
      <c r="C30" s="428"/>
      <c r="D30" s="428"/>
      <c r="E30" s="428"/>
      <c r="F30" s="428"/>
      <c r="G30" s="428"/>
      <c r="H30" s="428"/>
      <c r="I30" s="428"/>
      <c r="J30" s="246"/>
    </row>
    <row r="31" spans="1:10" ht="15">
      <c r="A31" s="240"/>
      <c r="B31" s="428" t="s">
        <v>523</v>
      </c>
      <c r="C31" s="428"/>
      <c r="D31" s="428"/>
      <c r="E31" s="428"/>
      <c r="F31" s="428"/>
      <c r="G31" s="263" t="s">
        <v>249</v>
      </c>
      <c r="H31" s="240"/>
      <c r="I31" s="240"/>
      <c r="J31" s="246"/>
    </row>
    <row r="32" spans="1:10" ht="15">
      <c r="A32" s="240"/>
      <c r="B32" s="428" t="s">
        <v>524</v>
      </c>
      <c r="C32" s="428"/>
      <c r="D32" s="428"/>
      <c r="E32" s="428"/>
      <c r="F32" s="428"/>
      <c r="G32" s="266"/>
      <c r="H32" s="240" t="s">
        <v>515</v>
      </c>
      <c r="I32" s="240"/>
      <c r="J32" s="246"/>
    </row>
    <row r="33" spans="1:10" ht="15">
      <c r="A33" s="425"/>
      <c r="B33" s="425"/>
      <c r="C33" s="425"/>
      <c r="D33" s="425"/>
      <c r="E33" s="425"/>
      <c r="F33" s="425"/>
      <c r="G33" s="425"/>
      <c r="H33" s="425"/>
      <c r="I33" s="425"/>
      <c r="J33" s="246"/>
    </row>
    <row r="34" spans="1:10" ht="15">
      <c r="A34" s="425"/>
      <c r="B34" s="425"/>
      <c r="C34" s="425"/>
      <c r="D34" s="425"/>
      <c r="E34" s="425"/>
      <c r="F34" s="425"/>
      <c r="G34" s="425"/>
      <c r="H34" s="425"/>
      <c r="I34" s="425"/>
      <c r="J34" s="246"/>
    </row>
    <row r="35" spans="1:10" ht="15">
      <c r="A35" s="428"/>
      <c r="B35" s="428"/>
      <c r="C35" s="428"/>
      <c r="D35" s="428"/>
      <c r="E35" s="428"/>
      <c r="F35" s="428"/>
      <c r="G35" s="428"/>
      <c r="H35" s="428"/>
      <c r="I35" s="428"/>
      <c r="J35" s="246"/>
    </row>
    <row r="36" spans="1:10" ht="15">
      <c r="A36" s="423" t="s">
        <v>525</v>
      </c>
      <c r="B36" s="423"/>
      <c r="C36" s="423"/>
      <c r="D36" s="423"/>
      <c r="E36" s="423"/>
      <c r="F36" s="423"/>
      <c r="G36" s="423"/>
      <c r="H36" s="423"/>
      <c r="I36" s="423"/>
      <c r="J36" s="246"/>
    </row>
    <row r="37" spans="1:10" ht="15">
      <c r="A37" s="240"/>
      <c r="B37" s="240"/>
      <c r="C37" s="240"/>
      <c r="D37" s="240"/>
      <c r="E37" s="240"/>
      <c r="F37" s="240"/>
      <c r="G37" s="240"/>
      <c r="H37" s="240"/>
      <c r="I37" s="240"/>
      <c r="J37" s="246"/>
    </row>
    <row r="38" spans="1:10" ht="15">
      <c r="A38" s="428" t="s">
        <v>526</v>
      </c>
      <c r="B38" s="428"/>
      <c r="C38" s="428"/>
      <c r="D38" s="428"/>
      <c r="E38" s="428"/>
      <c r="F38" s="428"/>
      <c r="G38" s="428"/>
      <c r="H38" s="428"/>
      <c r="I38" s="428"/>
      <c r="J38" s="246"/>
    </row>
    <row r="39" spans="1:10" ht="15">
      <c r="A39" s="428" t="s">
        <v>527</v>
      </c>
      <c r="B39" s="428"/>
      <c r="C39" s="428"/>
      <c r="D39" s="428"/>
      <c r="E39" s="428"/>
      <c r="F39" s="428"/>
      <c r="G39" s="428"/>
      <c r="H39" s="428"/>
      <c r="I39" s="428"/>
      <c r="J39" s="246"/>
    </row>
    <row r="40" spans="1:10" ht="15">
      <c r="A40" s="428" t="s">
        <v>528</v>
      </c>
      <c r="B40" s="428"/>
      <c r="C40" s="428"/>
      <c r="D40" s="428"/>
      <c r="E40" s="428"/>
      <c r="F40" s="428"/>
      <c r="G40" s="428"/>
      <c r="H40" s="428"/>
      <c r="I40" s="428"/>
      <c r="J40" s="246"/>
    </row>
    <row r="41" spans="1:10" ht="15">
      <c r="A41" s="240"/>
      <c r="B41" s="240"/>
      <c r="C41" s="240"/>
      <c r="D41" s="240"/>
      <c r="E41" s="240"/>
      <c r="F41" s="240"/>
      <c r="G41" s="240"/>
      <c r="H41" s="240"/>
      <c r="I41" s="240"/>
      <c r="J41" s="246"/>
    </row>
    <row r="42" spans="1:10" ht="15">
      <c r="A42" s="240"/>
      <c r="B42" s="240"/>
      <c r="C42" s="240"/>
      <c r="D42" s="240"/>
      <c r="E42" s="240"/>
      <c r="F42" s="240"/>
      <c r="G42" s="240"/>
      <c r="H42" s="240"/>
      <c r="I42" s="240"/>
      <c r="J42" s="246"/>
    </row>
    <row r="43" spans="1:13" ht="15">
      <c r="A43" s="428" t="s">
        <v>270</v>
      </c>
      <c r="B43" s="457"/>
      <c r="C43" s="457"/>
      <c r="D43" s="457"/>
      <c r="E43" s="457"/>
      <c r="F43" s="457"/>
      <c r="G43" s="457"/>
      <c r="H43" s="457"/>
      <c r="I43" s="457"/>
      <c r="J43" s="457"/>
      <c r="K43" s="32"/>
      <c r="L43" s="32"/>
      <c r="M43" s="32"/>
    </row>
    <row r="44" spans="1:10" ht="15">
      <c r="A44" s="428" t="s">
        <v>272</v>
      </c>
      <c r="B44" s="428"/>
      <c r="C44" s="428"/>
      <c r="D44" s="428"/>
      <c r="E44" s="428"/>
      <c r="F44" s="428"/>
      <c r="G44" s="428"/>
      <c r="H44" s="428"/>
      <c r="I44" s="428"/>
      <c r="J44" s="428"/>
    </row>
    <row r="45" spans="1:10" ht="15">
      <c r="A45" s="240"/>
      <c r="B45" s="240"/>
      <c r="C45" s="240"/>
      <c r="D45" s="240"/>
      <c r="E45" s="240"/>
      <c r="F45" s="240"/>
      <c r="G45" s="240"/>
      <c r="H45" s="240"/>
      <c r="I45" s="240"/>
      <c r="J45" s="246"/>
    </row>
    <row r="46" spans="1:10" ht="15" customHeight="1">
      <c r="A46" s="459" t="s">
        <v>271</v>
      </c>
      <c r="B46" s="459"/>
      <c r="C46" s="459"/>
      <c r="D46" s="459"/>
      <c r="E46" s="459"/>
      <c r="F46" s="459"/>
      <c r="G46" s="459"/>
      <c r="H46" s="459"/>
      <c r="I46" s="459"/>
      <c r="J46" s="459"/>
    </row>
    <row r="47" spans="1:10" ht="15">
      <c r="A47" s="430" t="s">
        <v>529</v>
      </c>
      <c r="B47" s="430"/>
      <c r="C47" s="430"/>
      <c r="D47" s="430"/>
      <c r="E47" s="430"/>
      <c r="F47" s="430"/>
      <c r="G47" s="430"/>
      <c r="H47" s="430"/>
      <c r="I47" s="430"/>
      <c r="J47" s="430"/>
    </row>
    <row r="48" spans="1:10" ht="15">
      <c r="A48" s="246"/>
      <c r="B48" s="246"/>
      <c r="C48" s="246"/>
      <c r="D48" s="246"/>
      <c r="E48" s="246"/>
      <c r="F48" s="246"/>
      <c r="G48" s="246"/>
      <c r="H48" s="246"/>
      <c r="I48" s="246"/>
      <c r="J48" s="246"/>
    </row>
    <row r="49" spans="1:10" ht="15">
      <c r="A49" s="246"/>
      <c r="B49" s="246"/>
      <c r="C49" s="246"/>
      <c r="D49" s="246"/>
      <c r="E49" s="246"/>
      <c r="F49" s="246"/>
      <c r="G49" s="246"/>
      <c r="H49" s="246"/>
      <c r="I49" s="246"/>
      <c r="J49" s="246"/>
    </row>
    <row r="50" spans="1:10" ht="15">
      <c r="A50" s="246"/>
      <c r="B50" s="246"/>
      <c r="C50" s="246"/>
      <c r="D50" s="246"/>
      <c r="E50" s="246"/>
      <c r="F50" s="246"/>
      <c r="G50" s="246"/>
      <c r="H50" s="246"/>
      <c r="I50" s="246"/>
      <c r="J50" s="246"/>
    </row>
    <row r="51" spans="1:10" ht="15">
      <c r="A51" s="246"/>
      <c r="B51" s="246"/>
      <c r="C51" s="246"/>
      <c r="D51" s="246"/>
      <c r="E51" s="246"/>
      <c r="F51" s="246"/>
      <c r="G51" s="246"/>
      <c r="H51" s="246"/>
      <c r="I51" s="246"/>
      <c r="J51" s="246"/>
    </row>
    <row r="52" spans="1:10" ht="15">
      <c r="A52" s="246"/>
      <c r="B52" s="246"/>
      <c r="C52" s="246"/>
      <c r="D52" s="246"/>
      <c r="E52" s="246"/>
      <c r="F52" s="246"/>
      <c r="G52" s="246"/>
      <c r="H52" s="246"/>
      <c r="I52" s="246"/>
      <c r="J52" s="246"/>
    </row>
    <row r="53" spans="1:10" ht="15">
      <c r="A53" s="246"/>
      <c r="B53" s="246"/>
      <c r="C53" s="246"/>
      <c r="D53" s="246"/>
      <c r="E53" s="246"/>
      <c r="F53" s="246"/>
      <c r="G53" s="246"/>
      <c r="H53" s="246"/>
      <c r="I53" s="246"/>
      <c r="J53" s="246"/>
    </row>
    <row r="54" spans="1:10" ht="15">
      <c r="A54" s="246"/>
      <c r="B54" s="246"/>
      <c r="C54" s="246"/>
      <c r="D54" s="246"/>
      <c r="E54" s="246"/>
      <c r="F54" s="246"/>
      <c r="G54" s="246"/>
      <c r="H54" s="246"/>
      <c r="I54" s="246"/>
      <c r="J54" s="246"/>
    </row>
    <row r="55" spans="1:10" ht="15">
      <c r="A55" s="246"/>
      <c r="B55" s="246"/>
      <c r="C55" s="246"/>
      <c r="D55" s="246"/>
      <c r="E55" s="246"/>
      <c r="F55" s="246"/>
      <c r="G55" s="246"/>
      <c r="H55" s="246"/>
      <c r="I55" s="246"/>
      <c r="J55" s="246"/>
    </row>
  </sheetData>
  <sheetProtection password="CCA6" sheet="1"/>
  <mergeCells count="47">
    <mergeCell ref="A34:I34"/>
    <mergeCell ref="B32:F32"/>
    <mergeCell ref="A47:J47"/>
    <mergeCell ref="A1:J1"/>
    <mergeCell ref="A2:J2"/>
    <mergeCell ref="A3:J3"/>
    <mergeCell ref="A40:I40"/>
    <mergeCell ref="A43:J43"/>
    <mergeCell ref="A44:J44"/>
    <mergeCell ref="A46:J46"/>
    <mergeCell ref="A33:I33"/>
    <mergeCell ref="B26:F26"/>
    <mergeCell ref="A35:I35"/>
    <mergeCell ref="A36:I36"/>
    <mergeCell ref="A38:I38"/>
    <mergeCell ref="A39:I39"/>
    <mergeCell ref="B27:F27"/>
    <mergeCell ref="A28:F28"/>
    <mergeCell ref="A29:F29"/>
    <mergeCell ref="A30:I30"/>
    <mergeCell ref="B31:F31"/>
    <mergeCell ref="A17:I17"/>
    <mergeCell ref="A21:F21"/>
    <mergeCell ref="A22:G22"/>
    <mergeCell ref="A23:G23"/>
    <mergeCell ref="A24:F24"/>
    <mergeCell ref="A25:J25"/>
    <mergeCell ref="A7:H7"/>
    <mergeCell ref="A20:F20"/>
    <mergeCell ref="A10:I10"/>
    <mergeCell ref="A11:I11"/>
    <mergeCell ref="C12:I12"/>
    <mergeCell ref="A13:C13"/>
    <mergeCell ref="D13:I13"/>
    <mergeCell ref="D14:I14"/>
    <mergeCell ref="C15:I15"/>
    <mergeCell ref="A16:I16"/>
    <mergeCell ref="A8:I8"/>
    <mergeCell ref="A18:I18"/>
    <mergeCell ref="A19:F19"/>
    <mergeCell ref="A9:I9"/>
    <mergeCell ref="A4:I4"/>
    <mergeCell ref="B5:F5"/>
    <mergeCell ref="G5:I5"/>
    <mergeCell ref="A6:C6"/>
    <mergeCell ref="D6:E6"/>
    <mergeCell ref="G6:H6"/>
  </mergeCells>
  <printOptions/>
  <pageMargins left="0.699999988079071" right="0.699999988079071" top="0.75" bottom="0.75" header="0.30000001192092896" footer="0.30000001192092896"/>
  <pageSetup errors="blank" fitToHeight="1" fitToWidth="1" horizontalDpi="300" verticalDpi="300" orientation="portrait" scale="91"/>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A11" sqref="A11:B11"/>
    </sheetView>
  </sheetViews>
  <sheetFormatPr defaultColWidth="9.33203125" defaultRowHeight="12.75"/>
  <cols>
    <col min="1" max="1" width="5.5" style="1" customWidth="1"/>
    <col min="2" max="2" width="11" style="1" customWidth="1"/>
    <col min="3" max="3" width="12.5" style="1" customWidth="1"/>
    <col min="4" max="4" width="10.33203125" style="1" customWidth="1"/>
    <col min="5" max="5" width="15.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5">
      <c r="A1" s="430" t="s">
        <v>530</v>
      </c>
      <c r="B1" s="430"/>
      <c r="C1" s="430"/>
      <c r="D1" s="430"/>
      <c r="E1" s="430"/>
      <c r="F1" s="430"/>
      <c r="G1" s="430"/>
      <c r="H1" s="430"/>
      <c r="I1" s="430"/>
    </row>
    <row r="2" spans="1:9" ht="33">
      <c r="A2" s="415" t="s">
        <v>531</v>
      </c>
      <c r="B2" s="415"/>
      <c r="C2" s="415"/>
      <c r="D2" s="415"/>
      <c r="E2" s="415"/>
      <c r="F2" s="415"/>
      <c r="G2" s="415"/>
      <c r="H2" s="415"/>
      <c r="I2" s="415"/>
    </row>
    <row r="3" spans="1:9" ht="14.25">
      <c r="A3" s="423"/>
      <c r="B3" s="423"/>
      <c r="C3" s="423"/>
      <c r="D3" s="423"/>
      <c r="E3" s="423"/>
      <c r="F3" s="423"/>
      <c r="G3" s="423"/>
      <c r="H3" s="423"/>
      <c r="I3" s="423"/>
    </row>
    <row r="4" spans="1:9" ht="14.25">
      <c r="A4" s="423"/>
      <c r="B4" s="423"/>
      <c r="C4" s="423"/>
      <c r="D4" s="423"/>
      <c r="E4" s="423"/>
      <c r="F4" s="423"/>
      <c r="G4" s="423"/>
      <c r="H4" s="423"/>
      <c r="I4" s="423"/>
    </row>
    <row r="5" spans="1:9" ht="15">
      <c r="A5" s="425"/>
      <c r="B5" s="425"/>
      <c r="C5" s="425"/>
      <c r="D5" s="425"/>
      <c r="E5" s="425"/>
      <c r="F5" s="425"/>
      <c r="G5" s="425"/>
      <c r="H5" s="425"/>
      <c r="I5" s="425"/>
    </row>
    <row r="6" spans="1:9" ht="15">
      <c r="A6" s="246" t="s">
        <v>317</v>
      </c>
      <c r="B6" s="424" t="str">
        <f>(eff_entity)</f>
        <v>RFM-FARM MARKET ROAD (2015)</v>
      </c>
      <c r="C6" s="424"/>
      <c r="D6" s="425" t="s">
        <v>532</v>
      </c>
      <c r="E6" s="425"/>
      <c r="F6" s="424">
        <f>(timeofmeeting)</f>
        <v>0</v>
      </c>
      <c r="G6" s="424"/>
      <c r="H6" s="425"/>
      <c r="I6" s="425"/>
    </row>
    <row r="7" spans="1:9" ht="15">
      <c r="A7" s="240" t="s">
        <v>501</v>
      </c>
      <c r="B7" s="474">
        <f>(dateofmeeting)</f>
        <v>0</v>
      </c>
      <c r="C7" s="474"/>
      <c r="D7" s="242" t="s">
        <v>356</v>
      </c>
      <c r="E7" s="424">
        <f>(meetingplace)</f>
        <v>0</v>
      </c>
      <c r="F7" s="424"/>
      <c r="G7" s="424"/>
      <c r="H7" s="425"/>
      <c r="I7" s="425"/>
    </row>
    <row r="8" spans="1:9" ht="15">
      <c r="A8" s="240" t="s">
        <v>425</v>
      </c>
      <c r="B8" s="425"/>
      <c r="C8" s="425"/>
      <c r="D8" s="425"/>
      <c r="E8" s="425"/>
      <c r="F8" s="425"/>
      <c r="G8" s="425"/>
      <c r="H8" s="425"/>
      <c r="I8" s="425"/>
    </row>
    <row r="9" spans="1:9" ht="15">
      <c r="A9" s="425"/>
      <c r="B9" s="425"/>
      <c r="C9" s="425"/>
      <c r="D9" s="425"/>
      <c r="E9" s="425"/>
      <c r="F9" s="425"/>
      <c r="G9" s="425"/>
      <c r="H9" s="425"/>
      <c r="I9" s="425"/>
    </row>
    <row r="10" spans="1:9" ht="15">
      <c r="A10" s="428" t="s">
        <v>533</v>
      </c>
      <c r="B10" s="428"/>
      <c r="C10" s="428"/>
      <c r="D10" s="428"/>
      <c r="E10" s="428"/>
      <c r="F10" s="241">
        <f>(apyr)</f>
        <v>2015</v>
      </c>
      <c r="G10" s="428" t="s">
        <v>534</v>
      </c>
      <c r="H10" s="428"/>
      <c r="I10" s="428"/>
    </row>
    <row r="11" spans="1:9" ht="15">
      <c r="A11" s="429"/>
      <c r="B11" s="429"/>
      <c r="C11" s="425" t="s">
        <v>535</v>
      </c>
      <c r="D11" s="425"/>
      <c r="E11" s="425"/>
      <c r="F11" s="425"/>
      <c r="G11" s="425"/>
      <c r="H11" s="425"/>
      <c r="I11" s="425"/>
    </row>
    <row r="12" spans="1:9" ht="14.25">
      <c r="A12" s="431"/>
      <c r="B12" s="431"/>
      <c r="C12" s="431"/>
      <c r="D12" s="431"/>
      <c r="E12" s="431"/>
      <c r="F12" s="431"/>
      <c r="G12" s="431"/>
      <c r="H12" s="431"/>
      <c r="I12" s="431"/>
    </row>
    <row r="13" spans="1:9" ht="18" customHeight="1">
      <c r="A13" s="431" t="s">
        <v>536</v>
      </c>
      <c r="B13" s="431"/>
      <c r="C13" s="431"/>
      <c r="D13" s="431"/>
      <c r="E13" s="431"/>
      <c r="F13" s="431"/>
      <c r="G13" s="431"/>
      <c r="H13" s="431"/>
      <c r="I13" s="431"/>
    </row>
    <row r="14" spans="1:9" ht="14.25">
      <c r="A14" s="431" t="s">
        <v>537</v>
      </c>
      <c r="B14" s="431"/>
      <c r="C14" s="431"/>
      <c r="D14" s="431"/>
      <c r="E14" s="431"/>
      <c r="F14" s="431"/>
      <c r="G14" s="431"/>
      <c r="H14" s="431"/>
      <c r="I14" s="431"/>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t="s">
        <v>538</v>
      </c>
      <c r="B17" s="428"/>
      <c r="C17" s="428"/>
      <c r="D17" s="428"/>
      <c r="E17" s="428"/>
      <c r="F17" s="424" t="str">
        <f>(eff_entity)</f>
        <v>RFM-FARM MARKET ROAD (2015)</v>
      </c>
      <c r="G17" s="424"/>
      <c r="H17" s="424"/>
      <c r="I17" s="424"/>
    </row>
    <row r="18" spans="1:9" ht="14.25">
      <c r="A18" s="423"/>
      <c r="B18" s="423"/>
      <c r="C18" s="423"/>
      <c r="D18" s="423"/>
      <c r="E18" s="423"/>
      <c r="F18" s="423"/>
      <c r="G18" s="423"/>
      <c r="H18" s="423"/>
      <c r="I18" s="423"/>
    </row>
    <row r="19" spans="1:9" ht="15">
      <c r="A19" s="425"/>
      <c r="B19" s="425"/>
      <c r="C19" s="425"/>
      <c r="D19" s="425"/>
      <c r="E19" s="425"/>
      <c r="F19" s="425"/>
      <c r="G19" s="425"/>
      <c r="H19" s="425"/>
      <c r="I19" s="425"/>
    </row>
    <row r="20" spans="1:9" ht="15">
      <c r="A20" s="240" t="s">
        <v>539</v>
      </c>
      <c r="B20" s="429"/>
      <c r="C20" s="429"/>
      <c r="D20" s="242" t="s">
        <v>540</v>
      </c>
      <c r="E20" s="425"/>
      <c r="F20" s="425"/>
      <c r="G20" s="425"/>
      <c r="H20" s="425"/>
      <c r="I20" s="425"/>
    </row>
    <row r="21" spans="1:9" ht="15">
      <c r="A21" s="428"/>
      <c r="B21" s="428"/>
      <c r="C21" s="428"/>
      <c r="D21" s="428"/>
      <c r="E21" s="428"/>
      <c r="F21" s="428"/>
      <c r="G21" s="428"/>
      <c r="H21" s="428"/>
      <c r="I21" s="428"/>
    </row>
    <row r="22" spans="1:9" ht="15">
      <c r="A22" s="428"/>
      <c r="B22" s="428"/>
      <c r="C22" s="428"/>
      <c r="D22" s="428"/>
      <c r="E22" s="428"/>
      <c r="F22" s="428"/>
      <c r="G22" s="428"/>
      <c r="H22" s="428"/>
      <c r="I22" s="428"/>
    </row>
    <row r="23" spans="1:9" ht="15">
      <c r="A23" s="428"/>
      <c r="B23" s="428"/>
      <c r="C23" s="428"/>
      <c r="D23" s="428"/>
      <c r="E23" s="428"/>
      <c r="F23" s="428"/>
      <c r="G23" s="428"/>
      <c r="H23" s="428"/>
      <c r="I23" s="428"/>
    </row>
    <row r="24" spans="1:9" ht="15">
      <c r="A24" s="428"/>
      <c r="B24" s="428"/>
      <c r="C24" s="428"/>
      <c r="D24" s="428"/>
      <c r="E24" s="428"/>
      <c r="F24" s="428"/>
      <c r="G24" s="428"/>
      <c r="H24" s="428"/>
      <c r="I24" s="428"/>
    </row>
    <row r="25" spans="1:9" ht="15">
      <c r="A25" s="428"/>
      <c r="B25" s="428"/>
      <c r="C25" s="428"/>
      <c r="D25" s="428"/>
      <c r="E25" s="428"/>
      <c r="F25" s="428"/>
      <c r="G25" s="428"/>
      <c r="H25" s="428"/>
      <c r="I25" s="428"/>
    </row>
    <row r="26" spans="1:9" ht="15">
      <c r="A26" s="425"/>
      <c r="B26" s="425"/>
      <c r="C26" s="425"/>
      <c r="D26" s="425"/>
      <c r="E26" s="425"/>
      <c r="F26" s="425"/>
      <c r="G26" s="425"/>
      <c r="H26" s="425"/>
      <c r="I26" s="425"/>
    </row>
    <row r="27" spans="1:9" ht="15">
      <c r="A27" s="428"/>
      <c r="B27" s="428"/>
      <c r="C27" s="428"/>
      <c r="D27" s="428"/>
      <c r="E27" s="428"/>
      <c r="F27" s="428"/>
      <c r="G27" s="428"/>
      <c r="H27" s="428"/>
      <c r="I27" s="428"/>
    </row>
    <row r="28" spans="1:9" ht="14.25">
      <c r="A28" s="431"/>
      <c r="B28" s="431"/>
      <c r="C28" s="431"/>
      <c r="D28" s="431"/>
      <c r="E28" s="431"/>
      <c r="F28" s="431"/>
      <c r="G28" s="431"/>
      <c r="H28" s="431"/>
      <c r="I28" s="431"/>
    </row>
    <row r="29" spans="1:9" ht="15">
      <c r="A29" s="425"/>
      <c r="B29" s="425"/>
      <c r="C29" s="425"/>
      <c r="D29" s="425"/>
      <c r="E29" s="425"/>
      <c r="F29" s="425"/>
      <c r="G29" s="425"/>
      <c r="H29" s="425"/>
      <c r="I29" s="425"/>
    </row>
    <row r="30" spans="1:9" ht="15">
      <c r="A30" s="428"/>
      <c r="B30" s="428"/>
      <c r="C30" s="428"/>
      <c r="D30" s="428"/>
      <c r="E30" s="428"/>
      <c r="F30" s="428"/>
      <c r="G30" s="428"/>
      <c r="H30" s="428"/>
      <c r="I30" s="428"/>
    </row>
    <row r="31" spans="1:9" ht="15">
      <c r="A31" s="428"/>
      <c r="B31" s="428"/>
      <c r="C31" s="428"/>
      <c r="D31" s="428"/>
      <c r="E31" s="428"/>
      <c r="F31" s="428"/>
      <c r="G31" s="428"/>
      <c r="H31" s="428"/>
      <c r="I31" s="428"/>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28"/>
      <c r="B34" s="428"/>
      <c r="C34" s="428"/>
      <c r="D34" s="428"/>
      <c r="E34" s="428"/>
      <c r="F34" s="428"/>
      <c r="G34" s="428"/>
      <c r="H34" s="428"/>
      <c r="I34" s="428"/>
    </row>
    <row r="35" spans="1:9" ht="15">
      <c r="A35" s="428"/>
      <c r="B35" s="428"/>
      <c r="C35" s="428"/>
      <c r="D35" s="428"/>
      <c r="E35" s="428"/>
      <c r="F35" s="428"/>
      <c r="G35" s="428"/>
      <c r="H35" s="428"/>
      <c r="I35" s="428"/>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4.25">
      <c r="A39" s="477"/>
      <c r="B39" s="477"/>
      <c r="C39" s="477"/>
      <c r="D39" s="477"/>
      <c r="E39" s="477"/>
      <c r="F39" s="477"/>
      <c r="G39" s="477"/>
      <c r="H39" s="477"/>
      <c r="I39" s="477"/>
    </row>
    <row r="40" spans="1:9" ht="15">
      <c r="A40" s="430"/>
      <c r="B40" s="430"/>
      <c r="C40" s="430"/>
      <c r="D40" s="430"/>
      <c r="E40" s="430"/>
      <c r="F40" s="430"/>
      <c r="G40" s="430"/>
      <c r="H40" s="430"/>
      <c r="I40" s="430"/>
    </row>
    <row r="41" spans="1:9" ht="15">
      <c r="A41" s="246"/>
      <c r="B41" s="246"/>
      <c r="C41" s="246"/>
      <c r="D41" s="246"/>
      <c r="E41" s="246"/>
      <c r="F41" s="246"/>
      <c r="G41" s="246"/>
      <c r="H41" s="246"/>
      <c r="I41" s="246"/>
    </row>
    <row r="42" spans="1:9" ht="15">
      <c r="A42" s="246"/>
      <c r="B42" s="246"/>
      <c r="C42" s="246"/>
      <c r="D42" s="246"/>
      <c r="E42" s="246"/>
      <c r="F42" s="246"/>
      <c r="G42" s="246"/>
      <c r="H42" s="246"/>
      <c r="I42" s="246"/>
    </row>
    <row r="43" spans="1:13" ht="15">
      <c r="A43" s="246"/>
      <c r="B43" s="262"/>
      <c r="C43" s="262"/>
      <c r="D43" s="262"/>
      <c r="E43" s="262"/>
      <c r="F43" s="262"/>
      <c r="G43" s="262"/>
      <c r="H43" s="262"/>
      <c r="I43" s="262"/>
      <c r="J43" s="32"/>
      <c r="K43" s="32"/>
      <c r="L43" s="32"/>
      <c r="M43" s="32"/>
    </row>
    <row r="44" spans="1:9" ht="15">
      <c r="A44" s="246"/>
      <c r="B44" s="246"/>
      <c r="C44" s="246"/>
      <c r="D44" s="246"/>
      <c r="E44" s="246"/>
      <c r="F44" s="246"/>
      <c r="G44" s="246"/>
      <c r="H44" s="246"/>
      <c r="I44" s="246"/>
    </row>
    <row r="45" spans="1:9" ht="15">
      <c r="A45" s="246"/>
      <c r="B45" s="246"/>
      <c r="C45" s="246"/>
      <c r="D45" s="246"/>
      <c r="E45" s="246"/>
      <c r="F45" s="246"/>
      <c r="G45" s="246"/>
      <c r="H45" s="246"/>
      <c r="I45" s="246"/>
    </row>
    <row r="46" spans="1:9" ht="15">
      <c r="A46" s="246"/>
      <c r="B46" s="246"/>
      <c r="C46" s="246"/>
      <c r="D46" s="246"/>
      <c r="E46" s="246"/>
      <c r="F46" s="246"/>
      <c r="G46" s="246"/>
      <c r="H46" s="246"/>
      <c r="I46" s="246"/>
    </row>
    <row r="47" spans="1:9" ht="15">
      <c r="A47" s="428" t="s">
        <v>380</v>
      </c>
      <c r="B47" s="428"/>
      <c r="C47" s="428"/>
      <c r="D47" s="428"/>
      <c r="E47" s="428"/>
      <c r="F47" s="428"/>
      <c r="G47" s="428"/>
      <c r="H47" s="428"/>
      <c r="I47" s="428"/>
    </row>
    <row r="48" spans="1:9" ht="15">
      <c r="A48" s="428" t="s">
        <v>381</v>
      </c>
      <c r="B48" s="428"/>
      <c r="C48" s="428"/>
      <c r="D48" s="428"/>
      <c r="E48" s="428"/>
      <c r="F48" s="428"/>
      <c r="G48" s="428"/>
      <c r="H48" s="428"/>
      <c r="I48" s="428"/>
    </row>
    <row r="49" spans="1:9" ht="15">
      <c r="A49" s="428"/>
      <c r="B49" s="428"/>
      <c r="C49" s="428"/>
      <c r="D49" s="428"/>
      <c r="E49" s="428"/>
      <c r="F49" s="428"/>
      <c r="G49" s="428"/>
      <c r="H49" s="428"/>
      <c r="I49" s="428"/>
    </row>
    <row r="50" spans="1:9" ht="15">
      <c r="A50" s="475" t="s">
        <v>271</v>
      </c>
      <c r="B50" s="475"/>
      <c r="C50" s="475"/>
      <c r="D50" s="475"/>
      <c r="E50" s="475"/>
      <c r="F50" s="475"/>
      <c r="G50" s="475"/>
      <c r="H50" s="475"/>
      <c r="I50" s="475"/>
    </row>
    <row r="51" spans="1:9" ht="15">
      <c r="A51" s="476" t="s">
        <v>541</v>
      </c>
      <c r="B51" s="476"/>
      <c r="C51" s="476"/>
      <c r="D51" s="476"/>
      <c r="E51" s="476"/>
      <c r="F51" s="476"/>
      <c r="G51" s="476"/>
      <c r="H51" s="476"/>
      <c r="I51" s="476"/>
    </row>
    <row r="52" spans="1:9" ht="15">
      <c r="A52" s="246"/>
      <c r="B52" s="246"/>
      <c r="C52" s="246"/>
      <c r="D52" s="246"/>
      <c r="E52" s="246"/>
      <c r="F52" s="246"/>
      <c r="G52" s="246"/>
      <c r="H52" s="246"/>
      <c r="I52" s="246"/>
    </row>
    <row r="53" spans="1:9" ht="15">
      <c r="A53" s="246"/>
      <c r="B53" s="246"/>
      <c r="C53" s="246"/>
      <c r="D53" s="246"/>
      <c r="E53" s="246"/>
      <c r="F53" s="246"/>
      <c r="G53" s="246"/>
      <c r="H53" s="246"/>
      <c r="I53" s="246"/>
    </row>
    <row r="54" spans="1:9" ht="15">
      <c r="A54" s="246"/>
      <c r="B54" s="246"/>
      <c r="C54" s="246"/>
      <c r="D54" s="246"/>
      <c r="E54" s="246"/>
      <c r="F54" s="246"/>
      <c r="G54" s="246"/>
      <c r="H54" s="246"/>
      <c r="I54" s="246"/>
    </row>
    <row r="55" spans="1:9" ht="15">
      <c r="A55" s="246"/>
      <c r="B55" s="246"/>
      <c r="C55" s="246"/>
      <c r="D55" s="246"/>
      <c r="E55" s="246"/>
      <c r="F55" s="246"/>
      <c r="G55" s="246"/>
      <c r="H55" s="246"/>
      <c r="I55" s="246"/>
    </row>
  </sheetData>
  <sheetProtection password="CCA6" sheet="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1" customWidth="1"/>
    <col min="2" max="2" width="11" style="1" customWidth="1"/>
    <col min="3" max="3" width="12.5" style="1" customWidth="1"/>
    <col min="4" max="4" width="18.5" style="1" customWidth="1"/>
    <col min="5" max="5" width="20.66015625" style="1" customWidth="1"/>
    <col min="6" max="6" width="6.16015625" style="1" customWidth="1"/>
    <col min="7" max="7" width="19.16015625" style="1" customWidth="1"/>
    <col min="8" max="8" width="7" style="1" customWidth="1"/>
    <col min="9" max="9" width="22.83203125" style="1" customWidth="1"/>
    <col min="10" max="16384" width="9.33203125" style="1" customWidth="1"/>
  </cols>
  <sheetData>
    <row r="1" spans="1:9" ht="12.75">
      <c r="A1" s="422" t="s">
        <v>542</v>
      </c>
      <c r="B1" s="422"/>
      <c r="C1" s="422"/>
      <c r="D1" s="422"/>
      <c r="E1" s="422"/>
      <c r="F1" s="422"/>
      <c r="G1" s="422"/>
      <c r="H1" s="422"/>
      <c r="I1" s="422"/>
    </row>
    <row r="2" spans="1:9" ht="33">
      <c r="A2" s="415" t="s">
        <v>543</v>
      </c>
      <c r="B2" s="415"/>
      <c r="C2" s="415"/>
      <c r="D2" s="415"/>
      <c r="E2" s="415"/>
      <c r="F2" s="415"/>
      <c r="G2" s="415"/>
      <c r="H2" s="415"/>
      <c r="I2" s="415"/>
    </row>
    <row r="3" spans="1:9" ht="33">
      <c r="A3" s="415" t="s">
        <v>544</v>
      </c>
      <c r="B3" s="415"/>
      <c r="C3" s="415"/>
      <c r="D3" s="415"/>
      <c r="E3" s="415"/>
      <c r="F3" s="415"/>
      <c r="G3" s="415"/>
      <c r="H3" s="415"/>
      <c r="I3" s="415"/>
    </row>
    <row r="4" spans="1:9" ht="12.75">
      <c r="A4" s="313"/>
      <c r="B4" s="313"/>
      <c r="C4" s="313"/>
      <c r="D4" s="313"/>
      <c r="E4" s="313"/>
      <c r="F4" s="313"/>
      <c r="G4" s="313"/>
      <c r="H4" s="313"/>
      <c r="I4" s="313"/>
    </row>
    <row r="5" spans="1:9" ht="15">
      <c r="A5" s="246" t="s">
        <v>317</v>
      </c>
      <c r="B5" s="424" t="str">
        <f>(eff_entity)</f>
        <v>RFM-FARM MARKET ROAD (2015)</v>
      </c>
      <c r="C5" s="424"/>
      <c r="D5" s="424"/>
      <c r="E5" s="424"/>
      <c r="F5" s="424"/>
      <c r="G5" s="424"/>
      <c r="H5" s="424"/>
      <c r="I5" s="424"/>
    </row>
    <row r="6" spans="1:9" ht="15">
      <c r="A6" s="425" t="s">
        <v>422</v>
      </c>
      <c r="B6" s="425"/>
      <c r="C6" s="425"/>
      <c r="D6" s="425"/>
      <c r="E6" s="425"/>
      <c r="F6" s="425"/>
      <c r="G6" s="425"/>
      <c r="H6" s="425"/>
      <c r="I6" s="425"/>
    </row>
    <row r="7" spans="1:9" ht="15">
      <c r="A7" s="428" t="s">
        <v>545</v>
      </c>
      <c r="B7" s="428"/>
      <c r="C7" s="428"/>
      <c r="D7" s="478">
        <f>(timeofmeeting)</f>
        <v>0</v>
      </c>
      <c r="E7" s="478"/>
      <c r="F7" s="479">
        <f>(dateofmeeting)</f>
        <v>0</v>
      </c>
      <c r="G7" s="479"/>
      <c r="H7" s="479"/>
      <c r="I7" s="479"/>
    </row>
    <row r="8" spans="1:9" ht="15">
      <c r="A8" s="425" t="s">
        <v>424</v>
      </c>
      <c r="B8" s="425"/>
      <c r="C8" s="425"/>
      <c r="D8" s="425"/>
      <c r="E8" s="425"/>
      <c r="F8" s="425"/>
      <c r="G8" s="425"/>
      <c r="H8" s="425"/>
      <c r="I8" s="425"/>
    </row>
    <row r="9" spans="1:9" ht="15">
      <c r="A9" s="240" t="s">
        <v>425</v>
      </c>
      <c r="B9" s="424">
        <f>(nameofroom_building_physicallocation)</f>
        <v>0</v>
      </c>
      <c r="C9" s="424"/>
      <c r="D9" s="424"/>
      <c r="E9" s="424"/>
      <c r="F9" s="424"/>
      <c r="G9" s="424"/>
      <c r="H9" s="424"/>
      <c r="I9" s="424"/>
    </row>
    <row r="10" spans="1:9" ht="15">
      <c r="A10" s="425" t="s">
        <v>426</v>
      </c>
      <c r="B10" s="425"/>
      <c r="C10" s="425"/>
      <c r="D10" s="425"/>
      <c r="E10" s="425"/>
      <c r="F10" s="425"/>
      <c r="G10" s="425"/>
      <c r="H10" s="425"/>
      <c r="I10" s="425"/>
    </row>
    <row r="11" spans="1:9" ht="15">
      <c r="A11" s="424">
        <f>(city_state)</f>
        <v>0</v>
      </c>
      <c r="B11" s="424"/>
      <c r="C11" s="424"/>
      <c r="D11" s="424"/>
      <c r="E11" s="424"/>
      <c r="F11" s="424"/>
      <c r="G11" s="424"/>
      <c r="H11" s="424"/>
      <c r="I11" s="424"/>
    </row>
    <row r="12" spans="1:9" ht="15">
      <c r="A12" s="427" t="s">
        <v>427</v>
      </c>
      <c r="B12" s="427"/>
      <c r="C12" s="427"/>
      <c r="D12" s="427"/>
      <c r="E12" s="427"/>
      <c r="F12" s="427"/>
      <c r="G12" s="427"/>
      <c r="H12" s="427"/>
      <c r="I12" s="427"/>
    </row>
    <row r="13" spans="1:9" ht="15">
      <c r="A13" s="428"/>
      <c r="B13" s="428"/>
      <c r="C13" s="428"/>
      <c r="D13" s="428"/>
      <c r="E13" s="428"/>
      <c r="F13" s="428"/>
      <c r="G13" s="428"/>
      <c r="H13" s="428"/>
      <c r="I13" s="428"/>
    </row>
    <row r="14" spans="1:9" ht="14.25">
      <c r="A14" s="431" t="s">
        <v>546</v>
      </c>
      <c r="B14" s="431"/>
      <c r="C14" s="431"/>
      <c r="D14" s="431"/>
      <c r="E14" s="431"/>
      <c r="F14" s="431"/>
      <c r="G14" s="431"/>
      <c r="H14" s="431"/>
      <c r="I14" s="431"/>
    </row>
    <row r="15" spans="1:9" ht="14.25">
      <c r="A15" s="431" t="s">
        <v>547</v>
      </c>
      <c r="B15" s="431"/>
      <c r="C15" s="431"/>
      <c r="D15" s="431"/>
      <c r="E15" s="431"/>
      <c r="F15" s="431"/>
      <c r="G15" s="431"/>
      <c r="H15" s="431"/>
      <c r="I15" s="431"/>
    </row>
    <row r="16" spans="1:9" ht="14.25">
      <c r="A16" s="431" t="s">
        <v>548</v>
      </c>
      <c r="B16" s="431"/>
      <c r="C16" s="431"/>
      <c r="D16" s="431"/>
      <c r="E16" s="431"/>
      <c r="F16" s="431"/>
      <c r="G16" s="431"/>
      <c r="H16" s="431"/>
      <c r="I16" s="431"/>
    </row>
    <row r="17" spans="1:9" ht="14.25">
      <c r="A17" s="431" t="s">
        <v>549</v>
      </c>
      <c r="B17" s="431"/>
      <c r="C17" s="431"/>
      <c r="D17" s="431"/>
      <c r="E17" s="431"/>
      <c r="F17" s="431"/>
      <c r="G17" s="431"/>
      <c r="H17" s="431"/>
      <c r="I17" s="431"/>
    </row>
    <row r="18" spans="1:9" ht="14.25">
      <c r="A18" s="431" t="s">
        <v>550</v>
      </c>
      <c r="B18" s="431"/>
      <c r="C18" s="431"/>
      <c r="D18" s="431"/>
      <c r="E18" s="431"/>
      <c r="F18" s="431"/>
      <c r="G18" s="431"/>
      <c r="H18" s="431"/>
      <c r="I18" s="431"/>
    </row>
    <row r="19" spans="1:9" ht="14.25">
      <c r="A19" s="431" t="s">
        <v>551</v>
      </c>
      <c r="B19" s="431"/>
      <c r="C19" s="431"/>
      <c r="D19" s="431"/>
      <c r="E19" s="431"/>
      <c r="F19" s="431"/>
      <c r="G19" s="431"/>
      <c r="H19" s="431"/>
      <c r="I19" s="431"/>
    </row>
    <row r="20" spans="1:9" ht="14.25">
      <c r="A20" s="431" t="s">
        <v>552</v>
      </c>
      <c r="B20" s="431"/>
      <c r="C20" s="431"/>
      <c r="D20" s="431"/>
      <c r="E20" s="431"/>
      <c r="F20" s="431"/>
      <c r="G20" s="431"/>
      <c r="H20" s="431"/>
      <c r="I20" s="431"/>
    </row>
    <row r="21" spans="1:9" ht="14.25">
      <c r="A21" s="431" t="s">
        <v>553</v>
      </c>
      <c r="B21" s="431"/>
      <c r="C21" s="431"/>
      <c r="D21" s="431"/>
      <c r="E21" s="431"/>
      <c r="F21" s="431"/>
      <c r="G21" s="431"/>
      <c r="H21" s="431"/>
      <c r="I21" s="431"/>
    </row>
    <row r="22" spans="1:9" ht="14.25">
      <c r="A22" s="431" t="s">
        <v>554</v>
      </c>
      <c r="B22" s="431"/>
      <c r="C22" s="431"/>
      <c r="D22" s="431"/>
      <c r="E22" s="431"/>
      <c r="F22" s="431"/>
      <c r="G22" s="431"/>
      <c r="H22" s="431"/>
      <c r="I22" s="431"/>
    </row>
    <row r="23" spans="1:9" ht="15">
      <c r="A23" s="428"/>
      <c r="B23" s="428"/>
      <c r="C23" s="428"/>
      <c r="D23" s="428"/>
      <c r="E23" s="428"/>
      <c r="F23" s="428"/>
      <c r="G23" s="428"/>
      <c r="H23" s="428"/>
      <c r="I23" s="428"/>
    </row>
    <row r="24" spans="1:9" ht="15">
      <c r="A24" s="428" t="s">
        <v>430</v>
      </c>
      <c r="B24" s="428"/>
      <c r="C24" s="428"/>
      <c r="D24" s="428"/>
      <c r="E24" s="428"/>
      <c r="F24" s="428"/>
      <c r="G24" s="428"/>
      <c r="H24" s="428"/>
      <c r="I24" s="428"/>
    </row>
    <row r="25" spans="1:9" ht="15">
      <c r="A25" s="428" t="s">
        <v>431</v>
      </c>
      <c r="B25" s="428"/>
      <c r="C25" s="428"/>
      <c r="D25" s="428"/>
      <c r="E25" s="428"/>
      <c r="F25" s="428"/>
      <c r="G25" s="428"/>
      <c r="H25" s="428"/>
      <c r="I25" s="428"/>
    </row>
    <row r="26" spans="1:9" ht="15">
      <c r="A26" s="428" t="s">
        <v>432</v>
      </c>
      <c r="B26" s="428"/>
      <c r="C26" s="428"/>
      <c r="D26" s="428"/>
      <c r="E26" s="428"/>
      <c r="F26" s="428"/>
      <c r="G26" s="428"/>
      <c r="H26" s="428"/>
      <c r="I26" s="428"/>
    </row>
    <row r="27" spans="1:9" ht="15">
      <c r="A27" s="465"/>
      <c r="B27" s="465"/>
      <c r="C27" s="465"/>
      <c r="D27" s="465"/>
      <c r="E27" s="465"/>
      <c r="F27" s="465"/>
      <c r="G27" s="465"/>
      <c r="H27" s="465"/>
      <c r="I27" s="465"/>
    </row>
    <row r="28" spans="1:9" ht="15">
      <c r="A28" s="428" t="s">
        <v>555</v>
      </c>
      <c r="B28" s="428"/>
      <c r="C28" s="428"/>
      <c r="D28" s="263"/>
      <c r="E28" s="458" t="s">
        <v>434</v>
      </c>
      <c r="F28" s="458"/>
      <c r="G28" s="458"/>
      <c r="H28" s="458"/>
      <c r="I28" s="458"/>
    </row>
    <row r="29" spans="1:9" ht="29.25" customHeight="1">
      <c r="A29" s="432" t="s">
        <v>435</v>
      </c>
      <c r="B29" s="432"/>
      <c r="C29" s="432"/>
      <c r="D29" s="266"/>
      <c r="E29" s="466" t="s">
        <v>434</v>
      </c>
      <c r="F29" s="466"/>
      <c r="G29" s="466"/>
      <c r="H29" s="466"/>
      <c r="I29" s="466"/>
    </row>
    <row r="30" spans="1:9" ht="15">
      <c r="A30" s="424"/>
      <c r="B30" s="424"/>
      <c r="C30" s="424"/>
      <c r="D30" s="424"/>
      <c r="E30" s="424"/>
      <c r="F30" s="424"/>
      <c r="G30" s="424"/>
      <c r="H30" s="424"/>
      <c r="I30" s="424"/>
    </row>
    <row r="31" spans="1:9" ht="14.25">
      <c r="A31" s="423" t="s">
        <v>447</v>
      </c>
      <c r="B31" s="423"/>
      <c r="C31" s="423"/>
      <c r="D31" s="423"/>
      <c r="E31" s="423"/>
      <c r="F31" s="423"/>
      <c r="G31" s="423"/>
      <c r="H31" s="423"/>
      <c r="I31" s="423"/>
    </row>
    <row r="32" spans="1:9" ht="14.25">
      <c r="A32" s="423" t="s">
        <v>448</v>
      </c>
      <c r="B32" s="423"/>
      <c r="C32" s="423"/>
      <c r="D32" s="423"/>
      <c r="E32" s="423"/>
      <c r="F32" s="423"/>
      <c r="G32" s="423"/>
      <c r="H32" s="423"/>
      <c r="I32" s="423"/>
    </row>
    <row r="33" spans="1:9" ht="15">
      <c r="A33" s="425"/>
      <c r="B33" s="425"/>
      <c r="C33" s="425"/>
      <c r="D33" s="425"/>
      <c r="E33" s="425"/>
      <c r="F33" s="425"/>
      <c r="G33" s="425"/>
      <c r="H33" s="425"/>
      <c r="I33" s="425"/>
    </row>
    <row r="34" spans="1:9" ht="15">
      <c r="A34" s="425"/>
      <c r="B34" s="425"/>
      <c r="C34" s="425"/>
      <c r="D34" s="425"/>
      <c r="E34" s="242" t="s">
        <v>449</v>
      </c>
      <c r="F34" s="240"/>
      <c r="G34" s="242" t="s">
        <v>450</v>
      </c>
      <c r="H34" s="425"/>
      <c r="I34" s="425"/>
    </row>
    <row r="35" spans="1:9" ht="15">
      <c r="A35" s="428" t="s">
        <v>556</v>
      </c>
      <c r="B35" s="428"/>
      <c r="C35" s="428"/>
      <c r="D35" s="428"/>
      <c r="E35" s="263" t="s">
        <v>249</v>
      </c>
      <c r="F35" s="248" t="s">
        <v>249</v>
      </c>
      <c r="G35" s="263"/>
      <c r="H35" s="425"/>
      <c r="I35" s="425"/>
    </row>
    <row r="36" spans="1:9" ht="15">
      <c r="A36" s="428" t="s">
        <v>557</v>
      </c>
      <c r="B36" s="428"/>
      <c r="C36" s="428"/>
      <c r="D36" s="428"/>
      <c r="E36" s="263" t="s">
        <v>249</v>
      </c>
      <c r="F36" s="248" t="s">
        <v>249</v>
      </c>
      <c r="G36" s="266"/>
      <c r="H36" s="425"/>
      <c r="I36" s="425"/>
    </row>
    <row r="37" spans="1:9" ht="15">
      <c r="A37" s="428" t="s">
        <v>558</v>
      </c>
      <c r="B37" s="428"/>
      <c r="C37" s="428"/>
      <c r="D37" s="428"/>
      <c r="E37" s="263" t="s">
        <v>249</v>
      </c>
      <c r="F37" s="248" t="s">
        <v>249</v>
      </c>
      <c r="G37" s="266"/>
      <c r="H37" s="425"/>
      <c r="I37" s="425"/>
    </row>
    <row r="38" spans="1:9" ht="15">
      <c r="A38" s="428" t="s">
        <v>559</v>
      </c>
      <c r="B38" s="428"/>
      <c r="C38" s="428"/>
      <c r="D38" s="428"/>
      <c r="E38" s="263" t="s">
        <v>249</v>
      </c>
      <c r="F38" s="248" t="s">
        <v>249</v>
      </c>
      <c r="G38" s="266"/>
      <c r="H38" s="425"/>
      <c r="I38" s="425"/>
    </row>
    <row r="39" spans="1:9" ht="15">
      <c r="A39" s="425"/>
      <c r="B39" s="425"/>
      <c r="C39" s="425"/>
      <c r="D39" s="425"/>
      <c r="E39" s="425"/>
      <c r="F39" s="425"/>
      <c r="G39" s="425"/>
      <c r="H39" s="425"/>
      <c r="I39" s="425"/>
    </row>
    <row r="40" spans="1:9" ht="15">
      <c r="A40" s="428" t="s">
        <v>560</v>
      </c>
      <c r="B40" s="428"/>
      <c r="C40" s="428"/>
      <c r="D40" s="428"/>
      <c r="E40" s="428"/>
      <c r="F40" s="428"/>
      <c r="G40" s="428"/>
      <c r="H40" s="428"/>
      <c r="I40" s="428"/>
    </row>
    <row r="41" spans="1:9" ht="15">
      <c r="A41" s="428" t="s">
        <v>561</v>
      </c>
      <c r="B41" s="428"/>
      <c r="C41" s="428"/>
      <c r="D41" s="428"/>
      <c r="E41" s="428"/>
      <c r="F41" s="428"/>
      <c r="G41" s="428"/>
      <c r="H41" s="428"/>
      <c r="I41" s="428"/>
    </row>
    <row r="42" spans="1:9" ht="15">
      <c r="A42" s="428" t="s">
        <v>562</v>
      </c>
      <c r="B42" s="428"/>
      <c r="C42" s="428"/>
      <c r="D42" s="428"/>
      <c r="E42" s="428"/>
      <c r="F42" s="428"/>
      <c r="G42" s="428"/>
      <c r="H42" s="428"/>
      <c r="I42" s="428"/>
    </row>
    <row r="43" spans="1:13" ht="15">
      <c r="A43" s="428" t="s">
        <v>563</v>
      </c>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246" t="s">
        <v>380</v>
      </c>
      <c r="B46" s="246"/>
      <c r="C46" s="246"/>
      <c r="D46" s="246"/>
      <c r="E46" s="246"/>
      <c r="F46" s="246"/>
      <c r="G46" s="246"/>
      <c r="H46" s="246"/>
      <c r="I46" s="246"/>
    </row>
    <row r="47" spans="1:9" ht="15">
      <c r="A47" s="246" t="s">
        <v>381</v>
      </c>
      <c r="B47" s="246"/>
      <c r="C47" s="246"/>
      <c r="D47" s="246"/>
      <c r="E47" s="246"/>
      <c r="F47" s="246"/>
      <c r="G47" s="246"/>
      <c r="H47" s="246"/>
      <c r="I47" s="246"/>
    </row>
    <row r="48" spans="1:9" ht="15">
      <c r="A48" s="246"/>
      <c r="B48" s="246"/>
      <c r="C48" s="246"/>
      <c r="D48" s="246"/>
      <c r="E48" s="246"/>
      <c r="F48" s="246"/>
      <c r="G48" s="246"/>
      <c r="H48" s="246"/>
      <c r="I48" s="246"/>
    </row>
    <row r="49" spans="1:9" ht="14.25">
      <c r="A49" s="459" t="s">
        <v>271</v>
      </c>
      <c r="B49" s="459"/>
      <c r="C49" s="459"/>
      <c r="D49" s="459"/>
      <c r="E49" s="459"/>
      <c r="F49" s="459"/>
      <c r="G49" s="459"/>
      <c r="H49" s="459"/>
      <c r="I49" s="459"/>
    </row>
    <row r="50" spans="1:9" ht="15">
      <c r="A50" s="430" t="s">
        <v>564</v>
      </c>
      <c r="B50" s="430"/>
      <c r="C50" s="430"/>
      <c r="D50" s="430"/>
      <c r="E50" s="430"/>
      <c r="F50" s="430"/>
      <c r="G50" s="430"/>
      <c r="H50" s="430"/>
      <c r="I50" s="430"/>
    </row>
    <row r="51" spans="1:9" ht="15">
      <c r="A51" s="430"/>
      <c r="B51" s="430"/>
      <c r="C51" s="430"/>
      <c r="D51" s="430"/>
      <c r="E51" s="430"/>
      <c r="F51" s="430"/>
      <c r="G51" s="430"/>
      <c r="H51" s="430"/>
      <c r="I51" s="430"/>
    </row>
  </sheetData>
  <sheetProtection password="CCA6" sheet="1"/>
  <mergeCells count="57">
    <mergeCell ref="A35:D35"/>
    <mergeCell ref="H35:I35"/>
    <mergeCell ref="A36:D36"/>
    <mergeCell ref="H36:I36"/>
    <mergeCell ref="A37:D37"/>
    <mergeCell ref="H37:I37"/>
    <mergeCell ref="A45:I45"/>
    <mergeCell ref="A49:I49"/>
    <mergeCell ref="A50:I50"/>
    <mergeCell ref="A51:I51"/>
    <mergeCell ref="A38:D38"/>
    <mergeCell ref="H38:I38"/>
    <mergeCell ref="A39:I39"/>
    <mergeCell ref="A40:I40"/>
    <mergeCell ref="A41:I41"/>
    <mergeCell ref="A42:I42"/>
    <mergeCell ref="A43:I43"/>
    <mergeCell ref="A44:I44"/>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1" customWidth="1"/>
    <col min="2" max="2" width="15.16015625" style="1" customWidth="1"/>
    <col min="3" max="3" width="2.33203125" style="1" customWidth="1"/>
    <col min="4" max="4" width="14.33203125" style="1" customWidth="1"/>
    <col min="5" max="5" width="2.33203125" style="1" customWidth="1"/>
    <col min="6" max="6" width="14" style="1" customWidth="1"/>
    <col min="7" max="7" width="2.33203125" style="1" customWidth="1"/>
    <col min="8" max="8" width="14" style="1" customWidth="1"/>
    <col min="9" max="9" width="2.33203125" style="1" customWidth="1"/>
    <col min="10" max="10" width="14.66015625" style="1" customWidth="1"/>
    <col min="11" max="11" width="7.66015625" style="1" customWidth="1"/>
    <col min="12" max="12" width="6.83203125" style="1" customWidth="1"/>
    <col min="13" max="16384" width="9.33203125" style="1" customWidth="1"/>
  </cols>
  <sheetData>
    <row r="1" spans="1:12" ht="12.75">
      <c r="A1" s="313"/>
      <c r="B1" s="313"/>
      <c r="C1" s="313"/>
      <c r="D1" s="313"/>
      <c r="E1" s="313"/>
      <c r="F1" s="313"/>
      <c r="G1" s="313"/>
      <c r="H1" s="313"/>
      <c r="I1" s="313"/>
      <c r="J1" s="313"/>
      <c r="K1" s="313"/>
      <c r="L1" s="313"/>
    </row>
    <row r="2" spans="1:12" ht="12.75">
      <c r="A2" s="313"/>
      <c r="B2" s="313"/>
      <c r="C2" s="313"/>
      <c r="D2" s="313"/>
      <c r="E2" s="313"/>
      <c r="F2" s="313"/>
      <c r="G2" s="313"/>
      <c r="H2" s="313"/>
      <c r="I2" s="313"/>
      <c r="J2" s="313"/>
      <c r="K2" s="313"/>
      <c r="L2" s="313"/>
    </row>
    <row r="3" spans="1:12" ht="15.75">
      <c r="A3" s="417" t="s">
        <v>565</v>
      </c>
      <c r="B3" s="417"/>
      <c r="C3" s="417"/>
      <c r="D3" s="417"/>
      <c r="E3" s="417"/>
      <c r="F3" s="417"/>
      <c r="G3" s="417"/>
      <c r="H3" s="417"/>
      <c r="I3" s="417"/>
      <c r="J3" s="417"/>
      <c r="K3" s="417"/>
      <c r="L3" s="417"/>
    </row>
    <row r="4" spans="1:12" ht="15.75">
      <c r="A4" s="417"/>
      <c r="B4" s="417"/>
      <c r="C4" s="417"/>
      <c r="D4" s="417"/>
      <c r="E4" s="417"/>
      <c r="F4" s="417"/>
      <c r="G4" s="417"/>
      <c r="H4" s="417"/>
      <c r="I4" s="417"/>
      <c r="J4" s="417"/>
      <c r="K4" s="417"/>
      <c r="L4" s="417"/>
    </row>
    <row r="5" spans="1:12" ht="15.75">
      <c r="A5" s="480" t="s">
        <v>459</v>
      </c>
      <c r="B5" s="480"/>
      <c r="C5" s="480"/>
      <c r="D5" s="480"/>
      <c r="E5" s="480"/>
      <c r="F5" s="480"/>
      <c r="G5" s="480"/>
      <c r="H5" s="273" t="s">
        <v>249</v>
      </c>
      <c r="I5" s="417"/>
      <c r="J5" s="417"/>
      <c r="K5" s="417"/>
      <c r="L5" s="417"/>
    </row>
    <row r="6" spans="1:12" ht="15.75">
      <c r="A6" s="480" t="s">
        <v>460</v>
      </c>
      <c r="B6" s="480"/>
      <c r="C6" s="417"/>
      <c r="D6" s="417"/>
      <c r="E6" s="417"/>
      <c r="F6" s="417"/>
      <c r="G6" s="417"/>
      <c r="H6" s="417"/>
      <c r="I6" s="417"/>
      <c r="J6" s="417"/>
      <c r="K6" s="417"/>
      <c r="L6" s="417"/>
    </row>
    <row r="7" spans="1:12" ht="15.75">
      <c r="A7" s="483"/>
      <c r="B7" s="483"/>
      <c r="C7" s="483"/>
      <c r="D7" s="483"/>
      <c r="E7" s="483"/>
      <c r="F7" s="483"/>
      <c r="G7" s="483"/>
      <c r="H7" s="483"/>
      <c r="I7" s="483"/>
      <c r="J7" s="483"/>
      <c r="K7" s="483"/>
      <c r="L7" s="483"/>
    </row>
    <row r="8" spans="1:12" ht="15.75">
      <c r="A8" s="417" t="s">
        <v>461</v>
      </c>
      <c r="B8" s="417"/>
      <c r="C8" s="417"/>
      <c r="D8" s="417"/>
      <c r="E8" s="417"/>
      <c r="F8" s="417"/>
      <c r="G8" s="417"/>
      <c r="H8" s="417"/>
      <c r="I8" s="417"/>
      <c r="J8" s="417"/>
      <c r="K8" s="417"/>
      <c r="L8" s="417"/>
    </row>
    <row r="9" spans="1:12" ht="32.25" customHeight="1">
      <c r="A9" s="237"/>
      <c r="B9" s="280" t="s">
        <v>462</v>
      </c>
      <c r="C9" s="281"/>
      <c r="D9" s="282" t="s">
        <v>463</v>
      </c>
      <c r="E9" s="283"/>
      <c r="F9" s="284" t="s">
        <v>464</v>
      </c>
      <c r="G9" s="285"/>
      <c r="H9" s="282" t="s">
        <v>465</v>
      </c>
      <c r="I9" s="237"/>
      <c r="J9" s="282" t="s">
        <v>466</v>
      </c>
      <c r="K9" s="237"/>
      <c r="L9" s="237"/>
    </row>
    <row r="10" spans="1:12" ht="15.75">
      <c r="A10" s="237" t="s">
        <v>467</v>
      </c>
      <c r="B10" s="273" t="s">
        <v>249</v>
      </c>
      <c r="C10" s="237"/>
      <c r="D10" s="273" t="s">
        <v>249</v>
      </c>
      <c r="E10" s="237"/>
      <c r="F10" s="273" t="s">
        <v>249</v>
      </c>
      <c r="G10" s="237"/>
      <c r="H10" s="273" t="s">
        <v>249</v>
      </c>
      <c r="I10" s="237"/>
      <c r="J10" s="273" t="s">
        <v>249</v>
      </c>
      <c r="K10" s="237"/>
      <c r="L10" s="237"/>
    </row>
    <row r="11" spans="1:12" ht="63">
      <c r="A11" s="281" t="s">
        <v>469</v>
      </c>
      <c r="B11" s="274" t="s">
        <v>249</v>
      </c>
      <c r="C11" s="286"/>
      <c r="D11" s="274" t="s">
        <v>249</v>
      </c>
      <c r="E11" s="286"/>
      <c r="F11" s="274" t="s">
        <v>249</v>
      </c>
      <c r="G11" s="286"/>
      <c r="H11" s="276" t="s">
        <v>249</v>
      </c>
      <c r="I11" s="237"/>
      <c r="J11" s="274" t="s">
        <v>249</v>
      </c>
      <c r="K11" s="237"/>
      <c r="L11" s="237"/>
    </row>
    <row r="12" spans="1:12" ht="15.75">
      <c r="A12" s="237" t="s">
        <v>470</v>
      </c>
      <c r="B12" s="273" t="s">
        <v>249</v>
      </c>
      <c r="C12" s="237"/>
      <c r="D12" s="273" t="s">
        <v>249</v>
      </c>
      <c r="E12" s="237"/>
      <c r="F12" s="273" t="s">
        <v>249</v>
      </c>
      <c r="G12" s="237"/>
      <c r="H12" s="277" t="s">
        <v>249</v>
      </c>
      <c r="I12" s="237"/>
      <c r="J12" s="273" t="s">
        <v>249</v>
      </c>
      <c r="K12" s="237"/>
      <c r="L12" s="237"/>
    </row>
    <row r="13" spans="1:12" ht="15.75">
      <c r="A13" s="310"/>
      <c r="B13" s="310"/>
      <c r="C13" s="310"/>
      <c r="D13" s="310"/>
      <c r="E13" s="310"/>
      <c r="F13" s="310"/>
      <c r="G13" s="310"/>
      <c r="H13" s="310"/>
      <c r="I13" s="310"/>
      <c r="J13" s="310"/>
      <c r="K13" s="310"/>
      <c r="L13" s="310"/>
    </row>
    <row r="14" spans="1:12" ht="15.75">
      <c r="A14" s="482" t="s">
        <v>471</v>
      </c>
      <c r="B14" s="482"/>
      <c r="C14" s="482"/>
      <c r="D14" s="482"/>
      <c r="E14" s="482"/>
      <c r="F14" s="482"/>
      <c r="G14" s="482"/>
      <c r="H14" s="482"/>
      <c r="I14" s="482"/>
      <c r="J14" s="482"/>
      <c r="K14" s="482"/>
      <c r="L14" s="482"/>
    </row>
    <row r="15" spans="1:12" ht="15.75">
      <c r="A15" s="482" t="s">
        <v>472</v>
      </c>
      <c r="B15" s="482"/>
      <c r="C15" s="482"/>
      <c r="D15" s="482"/>
      <c r="E15" s="482"/>
      <c r="F15" s="482"/>
      <c r="G15" s="482"/>
      <c r="H15" s="482"/>
      <c r="I15" s="482"/>
      <c r="J15" s="482"/>
      <c r="K15" s="482"/>
      <c r="L15" s="482"/>
    </row>
    <row r="16" spans="1:12" ht="15.75">
      <c r="A16" s="483"/>
      <c r="B16" s="483"/>
      <c r="C16" s="483"/>
      <c r="D16" s="483"/>
      <c r="E16" s="483"/>
      <c r="F16" s="483"/>
      <c r="G16" s="483"/>
      <c r="H16" s="483"/>
      <c r="I16" s="483"/>
      <c r="J16" s="483"/>
      <c r="K16" s="483"/>
      <c r="L16" s="483"/>
    </row>
    <row r="17" spans="1:12" ht="15.75" customHeight="1">
      <c r="A17" s="481" t="s">
        <v>473</v>
      </c>
      <c r="B17" s="481"/>
      <c r="C17" s="481"/>
      <c r="D17" s="481"/>
      <c r="E17" s="481"/>
      <c r="F17" s="481"/>
      <c r="G17" s="481"/>
      <c r="H17" s="481"/>
      <c r="I17" s="481"/>
      <c r="J17" s="481"/>
      <c r="K17" s="481"/>
      <c r="L17" s="481"/>
    </row>
    <row r="18" spans="1:12" ht="15.75">
      <c r="A18" s="310"/>
      <c r="B18" s="310"/>
      <c r="C18" s="310"/>
      <c r="D18" s="310"/>
      <c r="E18" s="310"/>
      <c r="F18" s="310"/>
      <c r="G18" s="310"/>
      <c r="H18" s="226" t="s">
        <v>474</v>
      </c>
      <c r="I18" s="237"/>
      <c r="J18" s="226" t="s">
        <v>475</v>
      </c>
      <c r="K18" s="310"/>
      <c r="L18" s="310"/>
    </row>
    <row r="19" spans="1:12" ht="15.75">
      <c r="A19" s="482" t="s">
        <v>476</v>
      </c>
      <c r="B19" s="482"/>
      <c r="C19" s="482"/>
      <c r="D19" s="482"/>
      <c r="E19" s="482"/>
      <c r="F19" s="482"/>
      <c r="G19" s="237"/>
      <c r="H19" s="273" t="s">
        <v>249</v>
      </c>
      <c r="I19" s="237"/>
      <c r="J19" s="273" t="s">
        <v>249</v>
      </c>
      <c r="K19" s="310"/>
      <c r="L19" s="310"/>
    </row>
    <row r="20" spans="1:12" ht="15.75">
      <c r="A20" s="482" t="s">
        <v>477</v>
      </c>
      <c r="B20" s="482"/>
      <c r="C20" s="482"/>
      <c r="D20" s="482"/>
      <c r="E20" s="482"/>
      <c r="F20" s="482"/>
      <c r="G20" s="237"/>
      <c r="H20" s="273" t="s">
        <v>249</v>
      </c>
      <c r="I20" s="237"/>
      <c r="J20" s="273" t="s">
        <v>249</v>
      </c>
      <c r="K20" s="310"/>
      <c r="L20" s="310"/>
    </row>
    <row r="21" spans="1:12" ht="15.75">
      <c r="A21" s="482" t="s">
        <v>478</v>
      </c>
      <c r="B21" s="482"/>
      <c r="C21" s="482"/>
      <c r="D21" s="482"/>
      <c r="E21" s="482"/>
      <c r="F21" s="482"/>
      <c r="G21" s="237"/>
      <c r="H21" s="273" t="s">
        <v>249</v>
      </c>
      <c r="I21" s="237"/>
      <c r="J21" s="273" t="s">
        <v>249</v>
      </c>
      <c r="K21" s="310"/>
      <c r="L21" s="310"/>
    </row>
    <row r="22" spans="1:12" ht="15.75">
      <c r="A22" s="482" t="s">
        <v>479</v>
      </c>
      <c r="B22" s="482"/>
      <c r="C22" s="482"/>
      <c r="D22" s="482"/>
      <c r="E22" s="482"/>
      <c r="F22" s="482"/>
      <c r="G22" s="287"/>
      <c r="H22" s="273" t="s">
        <v>249</v>
      </c>
      <c r="I22" s="287"/>
      <c r="J22" s="273" t="s">
        <v>249</v>
      </c>
      <c r="K22" s="417"/>
      <c r="L22" s="417"/>
    </row>
    <row r="23" spans="1:12" ht="15.75">
      <c r="A23" s="482" t="s">
        <v>480</v>
      </c>
      <c r="B23" s="482"/>
      <c r="C23" s="482"/>
      <c r="D23" s="482"/>
      <c r="E23" s="482"/>
      <c r="F23" s="482"/>
      <c r="G23" s="237"/>
      <c r="H23" s="237"/>
      <c r="I23" s="237"/>
      <c r="J23" s="273" t="s">
        <v>249</v>
      </c>
      <c r="K23" s="310"/>
      <c r="L23" s="310"/>
    </row>
    <row r="24" spans="1:12" ht="15.75">
      <c r="A24" s="310"/>
      <c r="B24" s="310"/>
      <c r="C24" s="310"/>
      <c r="D24" s="310"/>
      <c r="E24" s="310"/>
      <c r="F24" s="310"/>
      <c r="G24" s="310"/>
      <c r="H24" s="310"/>
      <c r="I24" s="310"/>
      <c r="J24" s="310"/>
      <c r="K24" s="310"/>
      <c r="L24" s="310"/>
    </row>
    <row r="25" spans="1:12" ht="15.75">
      <c r="A25" s="482" t="s">
        <v>481</v>
      </c>
      <c r="B25" s="482"/>
      <c r="C25" s="482"/>
      <c r="D25" s="482"/>
      <c r="E25" s="482"/>
      <c r="F25" s="482"/>
      <c r="G25" s="482"/>
      <c r="H25" s="482"/>
      <c r="I25" s="482"/>
      <c r="J25" s="482"/>
      <c r="K25" s="482"/>
      <c r="L25" s="482"/>
    </row>
    <row r="26" spans="1:12" ht="15.75">
      <c r="A26" s="482" t="s">
        <v>482</v>
      </c>
      <c r="B26" s="482"/>
      <c r="C26" s="482"/>
      <c r="D26" s="482"/>
      <c r="E26" s="482"/>
      <c r="F26" s="482"/>
      <c r="G26" s="482"/>
      <c r="H26" s="482"/>
      <c r="I26" s="482"/>
      <c r="J26" s="482"/>
      <c r="K26" s="482"/>
      <c r="L26" s="482"/>
    </row>
    <row r="27" spans="1:12" ht="15.75">
      <c r="A27" s="482" t="s">
        <v>483</v>
      </c>
      <c r="B27" s="482"/>
      <c r="C27" s="482"/>
      <c r="D27" s="482"/>
      <c r="E27" s="482"/>
      <c r="F27" s="482"/>
      <c r="G27" s="482"/>
      <c r="H27" s="482"/>
      <c r="I27" s="482"/>
      <c r="J27" s="482"/>
      <c r="K27" s="482"/>
      <c r="L27" s="482"/>
    </row>
    <row r="28" spans="1:12" ht="15.75">
      <c r="A28" s="482" t="s">
        <v>484</v>
      </c>
      <c r="B28" s="482"/>
      <c r="C28" s="482"/>
      <c r="D28" s="482"/>
      <c r="E28" s="482"/>
      <c r="F28" s="482"/>
      <c r="G28" s="482"/>
      <c r="H28" s="482"/>
      <c r="I28" s="482"/>
      <c r="J28" s="482"/>
      <c r="K28" s="482"/>
      <c r="L28" s="482"/>
    </row>
    <row r="29" spans="1:12" ht="15.75">
      <c r="A29" s="485"/>
      <c r="B29" s="485"/>
      <c r="C29" s="485"/>
      <c r="D29" s="485"/>
      <c r="E29" s="485"/>
      <c r="F29" s="485"/>
      <c r="G29" s="485"/>
      <c r="H29" s="485"/>
      <c r="I29" s="485"/>
      <c r="J29" s="485"/>
      <c r="K29" s="485"/>
      <c r="L29" s="485"/>
    </row>
    <row r="30" spans="1:12" ht="15.75">
      <c r="A30" s="486" t="s">
        <v>485</v>
      </c>
      <c r="B30" s="486"/>
      <c r="C30" s="486"/>
      <c r="D30" s="486"/>
      <c r="E30" s="486"/>
      <c r="F30" s="486"/>
      <c r="G30" s="486"/>
      <c r="H30" s="486"/>
      <c r="I30" s="486"/>
      <c r="J30" s="486"/>
      <c r="K30" s="486"/>
      <c r="L30" s="486"/>
    </row>
    <row r="31" spans="1:12" ht="15.75">
      <c r="A31" s="287" t="s">
        <v>486</v>
      </c>
      <c r="B31" s="472"/>
      <c r="C31" s="472"/>
      <c r="D31" s="482" t="s">
        <v>330</v>
      </c>
      <c r="E31" s="482"/>
      <c r="F31" s="482"/>
      <c r="G31" s="482"/>
      <c r="H31" s="482"/>
      <c r="I31" s="482"/>
      <c r="J31" s="482"/>
      <c r="K31" s="482"/>
      <c r="L31" s="482"/>
    </row>
    <row r="32" spans="1:12" ht="15.75">
      <c r="A32" s="237"/>
      <c r="B32" s="482" t="s">
        <v>566</v>
      </c>
      <c r="C32" s="482"/>
      <c r="D32" s="482"/>
      <c r="E32" s="482"/>
      <c r="F32" s="482"/>
      <c r="G32" s="482"/>
      <c r="H32" s="482"/>
      <c r="I32" s="482"/>
      <c r="J32" s="482"/>
      <c r="K32" s="482"/>
      <c r="L32" s="482"/>
    </row>
    <row r="33" spans="1:12" ht="15.75">
      <c r="A33" s="482"/>
      <c r="B33" s="482"/>
      <c r="C33" s="482"/>
      <c r="D33" s="482"/>
      <c r="E33" s="482"/>
      <c r="F33" s="482"/>
      <c r="G33" s="482"/>
      <c r="H33" s="482"/>
      <c r="I33" s="482"/>
      <c r="J33" s="482"/>
      <c r="K33" s="482"/>
      <c r="L33" s="482"/>
    </row>
    <row r="34" spans="1:12" ht="15.75">
      <c r="A34" s="480" t="s">
        <v>488</v>
      </c>
      <c r="B34" s="480"/>
      <c r="C34" s="480"/>
      <c r="D34" s="480"/>
      <c r="E34" s="480"/>
      <c r="F34" s="480"/>
      <c r="G34" s="480"/>
      <c r="H34" s="480"/>
      <c r="I34" s="480"/>
      <c r="J34" s="480"/>
      <c r="K34" s="480"/>
      <c r="L34" s="480"/>
    </row>
    <row r="35" spans="1:12" ht="15.75">
      <c r="A35" s="273"/>
      <c r="B35" s="482" t="s">
        <v>330</v>
      </c>
      <c r="C35" s="482"/>
      <c r="D35" s="482"/>
      <c r="E35" s="482"/>
      <c r="F35" s="482"/>
      <c r="G35" s="482"/>
      <c r="H35" s="482"/>
      <c r="I35" s="482"/>
      <c r="J35" s="482"/>
      <c r="K35" s="482"/>
      <c r="L35" s="482"/>
    </row>
    <row r="36" spans="1:12" ht="15.75">
      <c r="A36" s="482" t="s">
        <v>567</v>
      </c>
      <c r="B36" s="482"/>
      <c r="C36" s="310"/>
      <c r="D36" s="310"/>
      <c r="E36" s="310"/>
      <c r="F36" s="310"/>
      <c r="G36" s="310"/>
      <c r="H36" s="310"/>
      <c r="I36" s="310"/>
      <c r="J36" s="310"/>
      <c r="K36" s="310"/>
      <c r="L36" s="310"/>
    </row>
    <row r="37" spans="1:12" ht="15.75">
      <c r="A37" s="484"/>
      <c r="B37" s="484"/>
      <c r="C37" s="484"/>
      <c r="D37" s="484"/>
      <c r="E37" s="484"/>
      <c r="F37" s="484"/>
      <c r="G37" s="484"/>
      <c r="H37" s="484"/>
      <c r="I37" s="484"/>
      <c r="J37" s="484"/>
      <c r="K37" s="484"/>
      <c r="L37" s="484"/>
    </row>
    <row r="38" spans="1:12" ht="15.75">
      <c r="A38" s="417" t="s">
        <v>489</v>
      </c>
      <c r="B38" s="417"/>
      <c r="C38" s="417"/>
      <c r="D38" s="417"/>
      <c r="E38" s="417"/>
      <c r="F38" s="417"/>
      <c r="G38" s="417"/>
      <c r="H38" s="417"/>
      <c r="I38" s="417"/>
      <c r="J38" s="417"/>
      <c r="K38" s="417"/>
      <c r="L38" s="417"/>
    </row>
    <row r="39" spans="1:12" ht="15.75">
      <c r="A39" s="482" t="s">
        <v>490</v>
      </c>
      <c r="B39" s="482"/>
      <c r="C39" s="482"/>
      <c r="D39" s="482"/>
      <c r="E39" s="482"/>
      <c r="F39" s="482"/>
      <c r="G39" s="482"/>
      <c r="H39" s="482"/>
      <c r="I39" s="482"/>
      <c r="J39" s="482"/>
      <c r="K39" s="482"/>
      <c r="L39" s="482"/>
    </row>
    <row r="40" spans="1:12" ht="15.75">
      <c r="A40" s="482" t="s">
        <v>491</v>
      </c>
      <c r="B40" s="482"/>
      <c r="C40" s="482"/>
      <c r="D40" s="482"/>
      <c r="E40" s="482"/>
      <c r="F40" s="482"/>
      <c r="G40" s="482"/>
      <c r="H40" s="482"/>
      <c r="I40" s="482"/>
      <c r="J40" s="482"/>
      <c r="K40" s="482"/>
      <c r="L40" s="482"/>
    </row>
    <row r="41" spans="1:12" ht="15.75">
      <c r="A41" s="482" t="s">
        <v>492</v>
      </c>
      <c r="B41" s="482"/>
      <c r="C41" s="482"/>
      <c r="D41" s="482"/>
      <c r="E41" s="482"/>
      <c r="F41" s="482"/>
      <c r="G41" s="482"/>
      <c r="H41" s="482"/>
      <c r="I41" s="482"/>
      <c r="J41" s="482"/>
      <c r="K41" s="482"/>
      <c r="L41" s="482"/>
    </row>
    <row r="42" spans="1:12" ht="15.75">
      <c r="A42" s="237"/>
      <c r="B42" s="482" t="s">
        <v>493</v>
      </c>
      <c r="C42" s="482"/>
      <c r="D42" s="482"/>
      <c r="E42" s="482"/>
      <c r="F42" s="482"/>
      <c r="G42" s="482"/>
      <c r="H42" s="482"/>
      <c r="I42" s="237"/>
      <c r="J42" s="273" t="s">
        <v>249</v>
      </c>
      <c r="K42" s="237"/>
      <c r="L42" s="237"/>
    </row>
    <row r="43" spans="1:13" ht="15.75">
      <c r="A43" s="237"/>
      <c r="B43" s="487" t="s">
        <v>494</v>
      </c>
      <c r="C43" s="487"/>
      <c r="D43" s="487"/>
      <c r="E43" s="487"/>
      <c r="F43" s="487"/>
      <c r="G43" s="487"/>
      <c r="H43" s="487"/>
      <c r="I43" s="288"/>
      <c r="J43" s="273" t="s">
        <v>249</v>
      </c>
      <c r="K43" s="288"/>
      <c r="L43" s="288"/>
      <c r="M43" s="32"/>
    </row>
    <row r="44" spans="1:12" ht="12.75" customHeight="1">
      <c r="A44" s="237"/>
      <c r="B44" s="237"/>
      <c r="C44" s="237"/>
      <c r="D44" s="237"/>
      <c r="E44" s="237"/>
      <c r="F44" s="237"/>
      <c r="G44" s="237"/>
      <c r="H44" s="237"/>
      <c r="I44" s="237"/>
      <c r="J44" s="237"/>
      <c r="K44" s="237"/>
      <c r="L44" s="237"/>
    </row>
    <row r="45" spans="1:12" ht="12.75" customHeight="1">
      <c r="A45" s="414" t="s">
        <v>568</v>
      </c>
      <c r="B45" s="414"/>
      <c r="C45" s="414"/>
      <c r="D45" s="414"/>
      <c r="E45" s="414"/>
      <c r="F45" s="414"/>
      <c r="G45" s="414"/>
      <c r="H45" s="414"/>
      <c r="I45" s="414"/>
      <c r="J45" s="414"/>
      <c r="K45" s="414"/>
      <c r="L45" s="414"/>
    </row>
    <row r="46" spans="1:12" ht="12.75" customHeight="1">
      <c r="A46" s="237"/>
      <c r="B46" s="237"/>
      <c r="C46" s="237"/>
      <c r="D46" s="237"/>
      <c r="E46" s="237"/>
      <c r="F46" s="237"/>
      <c r="G46" s="237"/>
      <c r="H46" s="237"/>
      <c r="I46" s="237"/>
      <c r="J46" s="237"/>
      <c r="K46" s="237"/>
      <c r="L46" s="237"/>
    </row>
  </sheetData>
  <sheetProtection password="CCA6" sheet="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1" customWidth="1"/>
    <col min="2" max="2" width="11" style="1" customWidth="1"/>
    <col min="3" max="3" width="12.5" style="1" customWidth="1"/>
    <col min="4" max="4" width="18.5" style="1" customWidth="1"/>
    <col min="5" max="5" width="16.33203125" style="1" customWidth="1"/>
    <col min="6" max="6" width="18.5" style="1" customWidth="1"/>
    <col min="7" max="7" width="16" style="1" customWidth="1"/>
    <col min="8" max="8" width="7" style="1" customWidth="1"/>
    <col min="9" max="9" width="15.66015625" style="1" customWidth="1"/>
    <col min="10" max="16384" width="9.33203125" style="1" customWidth="1"/>
  </cols>
  <sheetData>
    <row r="1" spans="1:9" ht="12.75">
      <c r="A1" s="464" t="s">
        <v>569</v>
      </c>
      <c r="B1" s="464"/>
      <c r="C1" s="464"/>
      <c r="D1" s="464"/>
      <c r="E1" s="464"/>
      <c r="F1" s="464"/>
      <c r="G1" s="464"/>
      <c r="H1" s="464"/>
      <c r="I1" s="464"/>
    </row>
    <row r="2" spans="1:9" ht="33">
      <c r="A2" s="415" t="s">
        <v>543</v>
      </c>
      <c r="B2" s="415"/>
      <c r="C2" s="415"/>
      <c r="D2" s="415"/>
      <c r="E2" s="415"/>
      <c r="F2" s="415"/>
      <c r="G2" s="415"/>
      <c r="H2" s="415"/>
      <c r="I2" s="415"/>
    </row>
    <row r="3" spans="1:9" ht="14.25" customHeight="1">
      <c r="A3" s="415" t="s">
        <v>570</v>
      </c>
      <c r="B3" s="415"/>
      <c r="C3" s="415"/>
      <c r="D3" s="415"/>
      <c r="E3" s="415"/>
      <c r="F3" s="415"/>
      <c r="G3" s="415"/>
      <c r="H3" s="415"/>
      <c r="I3" s="415"/>
    </row>
    <row r="4" spans="1:9" ht="14.25" customHeight="1">
      <c r="A4" s="415"/>
      <c r="B4" s="415"/>
      <c r="C4" s="415"/>
      <c r="D4" s="415"/>
      <c r="E4" s="415"/>
      <c r="F4" s="415"/>
      <c r="G4" s="415"/>
      <c r="H4" s="415"/>
      <c r="I4" s="415"/>
    </row>
    <row r="5" spans="1:9" ht="12.75">
      <c r="A5" s="313"/>
      <c r="B5" s="313"/>
      <c r="C5" s="313"/>
      <c r="D5" s="313"/>
      <c r="E5" s="313"/>
      <c r="F5" s="313"/>
      <c r="G5" s="313"/>
      <c r="H5" s="313"/>
      <c r="I5" s="313"/>
    </row>
    <row r="6" spans="1:9" ht="15">
      <c r="A6" s="246" t="s">
        <v>317</v>
      </c>
      <c r="B6" s="424" t="str">
        <f>(eff_entity)</f>
        <v>RFM-FARM MARKET ROAD (2015)</v>
      </c>
      <c r="C6" s="424"/>
      <c r="D6" s="424"/>
      <c r="E6" s="424"/>
      <c r="F6" s="424"/>
      <c r="G6" s="424"/>
      <c r="H6" s="424"/>
      <c r="I6" s="424"/>
    </row>
    <row r="7" spans="1:9" ht="15">
      <c r="A7" s="428" t="s">
        <v>545</v>
      </c>
      <c r="B7" s="428"/>
      <c r="C7" s="428"/>
      <c r="D7" s="279">
        <f>(timeofmeeting)</f>
        <v>0</v>
      </c>
      <c r="E7" s="489">
        <f>(dateofmeeting)</f>
        <v>0</v>
      </c>
      <c r="F7" s="489"/>
      <c r="G7" s="489"/>
      <c r="H7" s="289"/>
      <c r="I7" s="289"/>
    </row>
    <row r="8" spans="1:9" ht="15">
      <c r="A8" s="240" t="s">
        <v>425</v>
      </c>
      <c r="B8" s="424">
        <f>(nameofroom_building_physicallocation)</f>
        <v>0</v>
      </c>
      <c r="C8" s="424"/>
      <c r="D8" s="424"/>
      <c r="E8" s="424"/>
      <c r="F8" s="424"/>
      <c r="G8" s="424"/>
      <c r="H8" s="424"/>
      <c r="I8" s="424"/>
    </row>
    <row r="9" spans="1:9" ht="15">
      <c r="A9" s="424">
        <f>(city_state)</f>
        <v>0</v>
      </c>
      <c r="B9" s="424"/>
      <c r="C9" s="424"/>
      <c r="D9" s="424"/>
      <c r="E9" s="424"/>
      <c r="F9" s="424"/>
      <c r="G9" s="424"/>
      <c r="H9" s="424"/>
      <c r="I9" s="424"/>
    </row>
    <row r="10" spans="1:9" ht="15">
      <c r="A10" s="428"/>
      <c r="B10" s="428"/>
      <c r="C10" s="428"/>
      <c r="D10" s="428"/>
      <c r="E10" s="428"/>
      <c r="F10" s="428"/>
      <c r="G10" s="428"/>
      <c r="H10" s="428"/>
      <c r="I10" s="428"/>
    </row>
    <row r="11" spans="1:9" ht="15">
      <c r="A11" s="428"/>
      <c r="B11" s="428"/>
      <c r="C11" s="428"/>
      <c r="D11" s="428"/>
      <c r="E11" s="428"/>
      <c r="F11" s="428"/>
      <c r="G11" s="428"/>
      <c r="H11" s="428"/>
      <c r="I11" s="428"/>
    </row>
    <row r="12" spans="1:9" ht="14.25">
      <c r="A12" s="431" t="s">
        <v>571</v>
      </c>
      <c r="B12" s="431"/>
      <c r="C12" s="431"/>
      <c r="D12" s="431"/>
      <c r="E12" s="431"/>
      <c r="F12" s="431"/>
      <c r="G12" s="431"/>
      <c r="H12" s="431"/>
      <c r="I12" s="431"/>
    </row>
    <row r="13" spans="1:9" ht="14.25">
      <c r="A13" s="431" t="s">
        <v>572</v>
      </c>
      <c r="B13" s="431"/>
      <c r="C13" s="431"/>
      <c r="D13" s="431"/>
      <c r="E13" s="431"/>
      <c r="F13" s="431"/>
      <c r="G13" s="431"/>
      <c r="H13" s="431"/>
      <c r="I13" s="431"/>
    </row>
    <row r="14" spans="1:9" ht="15">
      <c r="A14" s="425"/>
      <c r="B14" s="425"/>
      <c r="C14" s="425"/>
      <c r="D14" s="425"/>
      <c r="E14" s="425"/>
      <c r="F14" s="425"/>
      <c r="G14" s="425"/>
      <c r="H14" s="425"/>
      <c r="I14" s="425"/>
    </row>
    <row r="15" spans="1:9" ht="15">
      <c r="A15" s="424"/>
      <c r="B15" s="424"/>
      <c r="C15" s="424"/>
      <c r="D15" s="424"/>
      <c r="E15" s="424"/>
      <c r="F15" s="424"/>
      <c r="G15" s="424"/>
      <c r="H15" s="424"/>
      <c r="I15" s="424"/>
    </row>
    <row r="16" spans="1:9" ht="15">
      <c r="A16" s="427"/>
      <c r="B16" s="427"/>
      <c r="C16" s="427"/>
      <c r="D16" s="427"/>
      <c r="E16" s="427"/>
      <c r="F16" s="427"/>
      <c r="G16" s="427"/>
      <c r="H16" s="427"/>
      <c r="I16" s="427"/>
    </row>
    <row r="17" spans="1:9" ht="15">
      <c r="A17" s="425"/>
      <c r="B17" s="425"/>
      <c r="C17" s="425"/>
      <c r="D17" s="425"/>
      <c r="E17" s="425"/>
      <c r="F17" s="425"/>
      <c r="G17" s="425"/>
      <c r="H17" s="425"/>
      <c r="I17" s="425"/>
    </row>
    <row r="18" spans="1:9" ht="14.25">
      <c r="A18" s="423" t="s">
        <v>438</v>
      </c>
      <c r="B18" s="423"/>
      <c r="C18" s="423"/>
      <c r="D18" s="423"/>
      <c r="E18" s="423"/>
      <c r="F18" s="423"/>
      <c r="G18" s="423"/>
      <c r="H18" s="423"/>
      <c r="I18" s="423"/>
    </row>
    <row r="19" spans="1:9" ht="15">
      <c r="A19" s="425"/>
      <c r="B19" s="425"/>
      <c r="C19" s="425"/>
      <c r="D19" s="425"/>
      <c r="E19" s="425"/>
      <c r="F19" s="425"/>
      <c r="G19" s="425"/>
      <c r="H19" s="425"/>
      <c r="I19" s="425"/>
    </row>
    <row r="20" spans="1:9" ht="15">
      <c r="A20" s="428" t="s">
        <v>439</v>
      </c>
      <c r="B20" s="428"/>
      <c r="C20" s="428"/>
      <c r="D20" s="428"/>
      <c r="E20" s="428"/>
      <c r="F20" s="428"/>
      <c r="G20" s="428"/>
      <c r="H20" s="428"/>
      <c r="I20" s="428"/>
    </row>
    <row r="21" spans="1:9" ht="15">
      <c r="A21" s="428" t="s">
        <v>440</v>
      </c>
      <c r="B21" s="428"/>
      <c r="C21" s="428"/>
      <c r="D21" s="428"/>
      <c r="E21" s="428"/>
      <c r="F21" s="428"/>
      <c r="G21" s="428"/>
      <c r="H21" s="428"/>
      <c r="I21" s="428"/>
    </row>
    <row r="22" spans="1:9" ht="15">
      <c r="A22" s="428" t="s">
        <v>441</v>
      </c>
      <c r="B22" s="428"/>
      <c r="C22" s="428"/>
      <c r="D22" s="428"/>
      <c r="E22" s="428"/>
      <c r="F22" s="428"/>
      <c r="G22" s="428"/>
      <c r="H22" s="428"/>
      <c r="I22" s="428"/>
    </row>
    <row r="23" spans="1:9" ht="15">
      <c r="A23" s="428"/>
      <c r="B23" s="428"/>
      <c r="C23" s="428"/>
      <c r="D23" s="428"/>
      <c r="E23" s="428"/>
      <c r="F23" s="428"/>
      <c r="G23" s="428"/>
      <c r="H23" s="428"/>
      <c r="I23" s="428"/>
    </row>
    <row r="24" spans="1:9" ht="15">
      <c r="A24" s="428" t="s">
        <v>442</v>
      </c>
      <c r="B24" s="428"/>
      <c r="C24" s="428"/>
      <c r="D24" s="290"/>
      <c r="E24" s="240" t="s">
        <v>573</v>
      </c>
      <c r="F24" s="290"/>
      <c r="G24" s="240" t="s">
        <v>574</v>
      </c>
      <c r="H24" s="425"/>
      <c r="I24" s="425"/>
    </row>
    <row r="25" spans="1:9" ht="15">
      <c r="A25" s="428" t="s">
        <v>445</v>
      </c>
      <c r="B25" s="428"/>
      <c r="C25" s="428"/>
      <c r="D25" s="291"/>
      <c r="E25" s="240" t="s">
        <v>573</v>
      </c>
      <c r="F25" s="292"/>
      <c r="G25" s="240" t="s">
        <v>574</v>
      </c>
      <c r="H25" s="425"/>
      <c r="I25" s="425"/>
    </row>
    <row r="26" spans="1:9" ht="15">
      <c r="A26" s="428" t="s">
        <v>446</v>
      </c>
      <c r="B26" s="428"/>
      <c r="C26" s="428"/>
      <c r="D26" s="291"/>
      <c r="E26" s="240" t="s">
        <v>573</v>
      </c>
      <c r="F26" s="291"/>
      <c r="G26" s="240" t="s">
        <v>574</v>
      </c>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5"/>
      <c r="B29" s="425"/>
      <c r="C29" s="425"/>
      <c r="D29" s="425"/>
      <c r="E29" s="425"/>
      <c r="F29" s="425"/>
      <c r="G29" s="425"/>
      <c r="H29" s="425"/>
      <c r="I29" s="425"/>
    </row>
    <row r="30" spans="1:9" ht="15">
      <c r="A30" s="425"/>
      <c r="B30" s="425"/>
      <c r="C30" s="425"/>
      <c r="D30" s="425"/>
      <c r="E30" s="425"/>
      <c r="F30" s="425"/>
      <c r="G30" s="425"/>
      <c r="H30" s="425"/>
      <c r="I30" s="425"/>
    </row>
    <row r="31" spans="1:9" ht="15">
      <c r="A31" s="425"/>
      <c r="B31" s="425"/>
      <c r="C31" s="425"/>
      <c r="D31" s="425"/>
      <c r="E31" s="425"/>
      <c r="F31" s="425"/>
      <c r="G31" s="425"/>
      <c r="H31" s="425"/>
      <c r="I31" s="425"/>
    </row>
    <row r="32" spans="1:9" ht="15">
      <c r="A32" s="428"/>
      <c r="B32" s="428"/>
      <c r="C32" s="428"/>
      <c r="D32" s="428"/>
      <c r="E32" s="428"/>
      <c r="F32" s="428"/>
      <c r="G32" s="428"/>
      <c r="H32" s="428"/>
      <c r="I32" s="428"/>
    </row>
    <row r="33" spans="1:9" ht="15">
      <c r="A33" s="428"/>
      <c r="B33" s="428"/>
      <c r="C33" s="428"/>
      <c r="D33" s="428"/>
      <c r="E33" s="428"/>
      <c r="F33" s="428"/>
      <c r="G33" s="428"/>
      <c r="H33" s="428"/>
      <c r="I33" s="428"/>
    </row>
    <row r="34" spans="1:9" ht="15">
      <c r="A34" s="488"/>
      <c r="B34" s="488"/>
      <c r="C34" s="488"/>
      <c r="D34" s="488"/>
      <c r="E34" s="488"/>
      <c r="F34" s="488"/>
      <c r="G34" s="488"/>
      <c r="H34" s="488"/>
      <c r="I34" s="488"/>
    </row>
    <row r="35" spans="1:9" ht="15">
      <c r="A35" s="425"/>
      <c r="B35" s="425"/>
      <c r="C35" s="425"/>
      <c r="D35" s="425"/>
      <c r="E35" s="425"/>
      <c r="F35" s="425"/>
      <c r="G35" s="425"/>
      <c r="H35" s="425"/>
      <c r="I35" s="425"/>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8"/>
      <c r="B40" s="428"/>
      <c r="C40" s="428"/>
      <c r="D40" s="428"/>
      <c r="E40" s="428"/>
      <c r="F40" s="428"/>
      <c r="G40" s="428"/>
      <c r="H40" s="428"/>
      <c r="I40" s="428"/>
    </row>
    <row r="41" spans="1:9" ht="14.25">
      <c r="A41" s="431"/>
      <c r="B41" s="431"/>
      <c r="C41" s="431"/>
      <c r="D41" s="431"/>
      <c r="E41" s="431"/>
      <c r="F41" s="431"/>
      <c r="G41" s="431"/>
      <c r="H41" s="431"/>
      <c r="I41" s="431"/>
    </row>
    <row r="42" spans="1:9" ht="15">
      <c r="A42" s="425"/>
      <c r="B42" s="425"/>
      <c r="C42" s="425"/>
      <c r="D42" s="425"/>
      <c r="E42" s="425"/>
      <c r="F42" s="425"/>
      <c r="G42" s="425"/>
      <c r="H42" s="425"/>
      <c r="I42" s="425"/>
    </row>
    <row r="43" spans="1:13" ht="15">
      <c r="A43" s="428"/>
      <c r="B43" s="457"/>
      <c r="C43" s="457"/>
      <c r="D43" s="457"/>
      <c r="E43" s="457"/>
      <c r="F43" s="457"/>
      <c r="G43" s="457"/>
      <c r="H43" s="457"/>
      <c r="I43" s="457"/>
      <c r="J43" s="32"/>
      <c r="K43" s="32"/>
      <c r="L43" s="32"/>
      <c r="M43" s="32"/>
    </row>
    <row r="44" spans="1:9" ht="15">
      <c r="A44" s="428"/>
      <c r="B44" s="428"/>
      <c r="C44" s="428"/>
      <c r="D44" s="428"/>
      <c r="E44" s="428"/>
      <c r="F44" s="428"/>
      <c r="G44" s="428"/>
      <c r="H44" s="428"/>
      <c r="I44" s="428"/>
    </row>
    <row r="45" spans="1:9" ht="15">
      <c r="A45" s="428"/>
      <c r="B45" s="428"/>
      <c r="C45" s="428"/>
      <c r="D45" s="428"/>
      <c r="E45" s="428"/>
      <c r="F45" s="428"/>
      <c r="G45" s="428"/>
      <c r="H45" s="428"/>
      <c r="I45" s="428"/>
    </row>
    <row r="46" spans="1:9" ht="15">
      <c r="A46" s="428"/>
      <c r="B46" s="428"/>
      <c r="C46" s="428"/>
      <c r="D46" s="428"/>
      <c r="E46" s="428"/>
      <c r="F46" s="428"/>
      <c r="G46" s="428"/>
      <c r="H46" s="428"/>
      <c r="I46" s="428"/>
    </row>
    <row r="47" spans="1:9" ht="15">
      <c r="A47" s="428"/>
      <c r="B47" s="428"/>
      <c r="C47" s="428"/>
      <c r="D47" s="428"/>
      <c r="E47" s="428"/>
      <c r="F47" s="428"/>
      <c r="G47" s="428"/>
      <c r="H47" s="428"/>
      <c r="I47" s="428"/>
    </row>
    <row r="48" spans="1:9" ht="15">
      <c r="A48" s="428"/>
      <c r="B48" s="428"/>
      <c r="C48" s="428"/>
      <c r="D48" s="428"/>
      <c r="E48" s="428"/>
      <c r="F48" s="428"/>
      <c r="G48" s="428"/>
      <c r="H48" s="428"/>
      <c r="I48" s="428"/>
    </row>
    <row r="49" spans="1:9" ht="15">
      <c r="A49" s="428" t="s">
        <v>380</v>
      </c>
      <c r="B49" s="428"/>
      <c r="C49" s="428"/>
      <c r="D49" s="428"/>
      <c r="E49" s="428"/>
      <c r="F49" s="428"/>
      <c r="G49" s="428"/>
      <c r="H49" s="428"/>
      <c r="I49" s="428"/>
    </row>
    <row r="50" spans="1:9" ht="15">
      <c r="A50" s="428" t="s">
        <v>381</v>
      </c>
      <c r="B50" s="428"/>
      <c r="C50" s="428"/>
      <c r="D50" s="428"/>
      <c r="E50" s="428"/>
      <c r="F50" s="428"/>
      <c r="G50" s="428"/>
      <c r="H50" s="428"/>
      <c r="I50" s="428"/>
    </row>
    <row r="51" spans="1:9" ht="15">
      <c r="A51" s="428"/>
      <c r="B51" s="428"/>
      <c r="C51" s="428"/>
      <c r="D51" s="428"/>
      <c r="E51" s="428"/>
      <c r="F51" s="428"/>
      <c r="G51" s="428"/>
      <c r="H51" s="428"/>
      <c r="I51" s="428"/>
    </row>
    <row r="52" spans="1:9" ht="14.25">
      <c r="A52" s="459" t="s">
        <v>271</v>
      </c>
      <c r="B52" s="459"/>
      <c r="C52" s="459"/>
      <c r="D52" s="459"/>
      <c r="E52" s="459"/>
      <c r="F52" s="459"/>
      <c r="G52" s="459"/>
      <c r="H52" s="459"/>
      <c r="I52" s="459"/>
    </row>
    <row r="53" spans="1:9" ht="15">
      <c r="A53" s="430" t="s">
        <v>575</v>
      </c>
      <c r="B53" s="430"/>
      <c r="C53" s="430"/>
      <c r="D53" s="430"/>
      <c r="E53" s="430"/>
      <c r="F53" s="430"/>
      <c r="G53" s="430"/>
      <c r="H53" s="430"/>
      <c r="I53" s="430"/>
    </row>
    <row r="54" spans="1:9" ht="15">
      <c r="A54" s="246"/>
      <c r="B54" s="246"/>
      <c r="C54" s="246"/>
      <c r="D54" s="246"/>
      <c r="E54" s="246"/>
      <c r="F54" s="246"/>
      <c r="G54" s="246"/>
      <c r="H54" s="246"/>
      <c r="I54" s="246"/>
    </row>
  </sheetData>
  <sheetProtection password="CCA6" sheet="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F12" sqref="F12"/>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576</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5">
      <c r="A7" s="425"/>
      <c r="B7" s="425"/>
      <c r="C7" s="425"/>
      <c r="D7" s="425"/>
      <c r="E7" s="425"/>
      <c r="F7" s="425"/>
      <c r="G7" s="425"/>
      <c r="H7" s="425"/>
      <c r="I7" s="425"/>
    </row>
    <row r="8" spans="1:9" ht="15">
      <c r="A8" s="246" t="s">
        <v>579</v>
      </c>
      <c r="B8" s="442"/>
      <c r="C8" s="442"/>
      <c r="D8" s="428" t="s">
        <v>580</v>
      </c>
      <c r="E8" s="428"/>
      <c r="F8" s="428"/>
      <c r="G8" s="428"/>
      <c r="H8" s="428"/>
      <c r="I8" s="428"/>
    </row>
    <row r="9" spans="1:9" ht="15">
      <c r="A9" s="424">
        <f>(countyormunicipality)</f>
        <v>0</v>
      </c>
      <c r="B9" s="424"/>
      <c r="C9" s="424"/>
      <c r="D9" s="424"/>
      <c r="E9" s="424"/>
      <c r="F9" s="428" t="s">
        <v>581</v>
      </c>
      <c r="G9" s="428"/>
      <c r="H9" s="428"/>
      <c r="I9" s="428"/>
    </row>
    <row r="10" spans="1:9" ht="15">
      <c r="A10" s="428"/>
      <c r="B10" s="428"/>
      <c r="C10" s="428"/>
      <c r="D10" s="428"/>
      <c r="E10" s="42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5"/>
      <c r="C15" s="425"/>
      <c r="D15" s="425"/>
      <c r="E15" s="425"/>
      <c r="F15" s="425"/>
      <c r="G15" s="425"/>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1">
        <f>(apyr)</f>
        <v>2015</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5"/>
      <c r="B22" s="425"/>
      <c r="C22" s="425"/>
      <c r="D22" s="425"/>
      <c r="E22" s="425"/>
      <c r="F22" s="425"/>
      <c r="G22" s="425"/>
      <c r="H22" s="425"/>
      <c r="I22" s="425"/>
    </row>
    <row r="23" spans="1:9" ht="15">
      <c r="A23" s="428"/>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91">
        <f>(address)</f>
        <v>0</v>
      </c>
      <c r="B32" s="491"/>
      <c r="C32" s="491"/>
      <c r="D32" s="491"/>
      <c r="E32" s="491"/>
      <c r="F32" s="491"/>
      <c r="G32" s="296"/>
      <c r="H32" s="296"/>
      <c r="I32" s="296"/>
    </row>
    <row r="33" spans="1:9" ht="15">
      <c r="A33" s="490">
        <f>(telephonenumber)</f>
        <v>0</v>
      </c>
      <c r="B33" s="490"/>
      <c r="C33" s="490"/>
      <c r="D33" s="490"/>
      <c r="E33" s="490"/>
      <c r="F33" s="490"/>
      <c r="G33" s="427"/>
      <c r="H33" s="427"/>
      <c r="I33" s="427"/>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c r="B38" s="428"/>
      <c r="C38" s="428"/>
      <c r="D38" s="428"/>
      <c r="E38" s="428"/>
      <c r="F38" s="428"/>
      <c r="G38" s="428"/>
      <c r="H38" s="428"/>
      <c r="I38" s="428"/>
    </row>
    <row r="39" spans="1:9" ht="15">
      <c r="A39" s="425"/>
      <c r="B39" s="425"/>
      <c r="C39" s="425"/>
      <c r="D39" s="425"/>
      <c r="E39" s="425"/>
      <c r="F39" s="425"/>
      <c r="G39" s="425"/>
      <c r="H39" s="425"/>
      <c r="I39" s="425"/>
    </row>
    <row r="40" spans="1:9" ht="15">
      <c r="A40" s="425"/>
      <c r="B40" s="425"/>
      <c r="C40" s="425"/>
      <c r="D40" s="425"/>
      <c r="E40" s="425"/>
      <c r="F40" s="425"/>
      <c r="G40" s="425"/>
      <c r="H40" s="425"/>
      <c r="I40" s="425"/>
    </row>
    <row r="41" spans="1:9" ht="14.25">
      <c r="A41" s="423"/>
      <c r="B41" s="423"/>
      <c r="C41" s="423"/>
      <c r="D41" s="423"/>
      <c r="E41" s="423"/>
      <c r="F41" s="423"/>
      <c r="G41" s="423"/>
      <c r="H41" s="423"/>
      <c r="I41" s="423"/>
    </row>
    <row r="42" spans="1:9" ht="15">
      <c r="A42" s="425"/>
      <c r="B42" s="425"/>
      <c r="C42" s="425"/>
      <c r="D42" s="425"/>
      <c r="E42" s="425"/>
      <c r="F42" s="425"/>
      <c r="G42" s="425"/>
      <c r="H42" s="425"/>
      <c r="I42" s="425"/>
    </row>
    <row r="43" spans="1:9" ht="15">
      <c r="A43" s="240"/>
      <c r="B43" s="240"/>
      <c r="C43" s="240"/>
      <c r="D43" s="240"/>
      <c r="E43" s="240"/>
      <c r="F43" s="240"/>
      <c r="G43" s="240"/>
      <c r="H43" s="240"/>
      <c r="I43" s="240"/>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row r="57" spans="1:9" ht="15">
      <c r="A57" s="246"/>
      <c r="B57" s="246"/>
      <c r="C57" s="246"/>
      <c r="D57" s="246"/>
      <c r="E57" s="246"/>
      <c r="F57" s="246"/>
      <c r="G57" s="246"/>
      <c r="H57" s="246"/>
      <c r="I57" s="246"/>
    </row>
    <row r="58" spans="1:9" ht="15">
      <c r="A58" s="246"/>
      <c r="B58" s="246"/>
      <c r="C58" s="246"/>
      <c r="D58" s="246"/>
      <c r="E58" s="246"/>
      <c r="F58" s="246"/>
      <c r="G58" s="246"/>
      <c r="H58" s="246"/>
      <c r="I58" s="246"/>
    </row>
    <row r="59" spans="1:9" ht="15">
      <c r="A59" s="246"/>
      <c r="B59" s="246"/>
      <c r="C59" s="246"/>
      <c r="D59" s="246"/>
      <c r="E59" s="246"/>
      <c r="F59" s="246"/>
      <c r="G59" s="246"/>
      <c r="H59" s="246"/>
      <c r="I59" s="246"/>
    </row>
    <row r="60" spans="1:9" ht="15">
      <c r="A60" s="246"/>
      <c r="B60" s="246"/>
      <c r="C60" s="246"/>
      <c r="D60" s="246"/>
      <c r="E60" s="246"/>
      <c r="F60" s="246"/>
      <c r="G60" s="246"/>
      <c r="H60" s="246"/>
      <c r="I60" s="246"/>
    </row>
    <row r="61" spans="1:9" ht="15">
      <c r="A61" s="246"/>
      <c r="B61" s="246"/>
      <c r="C61" s="246"/>
      <c r="D61" s="246"/>
      <c r="E61" s="246"/>
      <c r="F61" s="246"/>
      <c r="G61" s="246"/>
      <c r="H61" s="246"/>
      <c r="I61" s="246"/>
    </row>
    <row r="62" spans="1:9" ht="15">
      <c r="A62" s="246"/>
      <c r="B62" s="246"/>
      <c r="C62" s="246"/>
      <c r="D62" s="246"/>
      <c r="E62" s="246"/>
      <c r="F62" s="246"/>
      <c r="G62" s="246"/>
      <c r="H62" s="246"/>
      <c r="I62" s="246"/>
    </row>
    <row r="63" spans="1:9" ht="15">
      <c r="A63" s="246"/>
      <c r="B63" s="246"/>
      <c r="C63" s="246"/>
      <c r="D63" s="246"/>
      <c r="E63" s="246"/>
      <c r="F63" s="246"/>
      <c r="G63" s="246"/>
      <c r="H63" s="246"/>
      <c r="I63" s="246"/>
    </row>
    <row r="64" spans="1:9" ht="15">
      <c r="A64" s="246"/>
      <c r="B64" s="246"/>
      <c r="C64" s="246"/>
      <c r="D64" s="246"/>
      <c r="E64" s="246"/>
      <c r="F64" s="246"/>
      <c r="G64" s="246"/>
      <c r="H64" s="246"/>
      <c r="I64" s="246"/>
    </row>
    <row r="65" spans="1:9" ht="15">
      <c r="A65" s="246"/>
      <c r="B65" s="246"/>
      <c r="C65" s="246"/>
      <c r="D65" s="246"/>
      <c r="E65" s="246"/>
      <c r="F65" s="246"/>
      <c r="G65" s="246"/>
      <c r="H65" s="246"/>
      <c r="I65" s="246"/>
    </row>
  </sheetData>
  <sheetProtection password="CCA6" sheet="1"/>
  <mergeCells count="51">
    <mergeCell ref="A41:I41"/>
    <mergeCell ref="A42:I42"/>
    <mergeCell ref="A32:F32"/>
    <mergeCell ref="A2:I2"/>
    <mergeCell ref="A3:I4"/>
    <mergeCell ref="A35:I35"/>
    <mergeCell ref="A36:I36"/>
    <mergeCell ref="A37:I37"/>
    <mergeCell ref="A38:I38"/>
    <mergeCell ref="A39:I39"/>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B8" sqref="B8:C8"/>
    </sheetView>
  </sheetViews>
  <sheetFormatPr defaultColWidth="9.33203125" defaultRowHeight="12.75"/>
  <cols>
    <col min="1" max="1" width="15.33203125" style="1" customWidth="1"/>
    <col min="2" max="2" width="11" style="1" customWidth="1"/>
    <col min="3" max="3" width="10.66015625" style="1" customWidth="1"/>
    <col min="4" max="4" width="10.5" style="1" customWidth="1"/>
    <col min="5" max="5" width="7.66015625" style="1" customWidth="1"/>
    <col min="6" max="6" width="20.66015625" style="1" customWidth="1"/>
    <col min="7" max="7" width="16" style="1" customWidth="1"/>
    <col min="8" max="8" width="15" style="1" customWidth="1"/>
    <col min="9" max="9" width="15.66015625" style="1" customWidth="1"/>
    <col min="10" max="16384" width="9.33203125" style="1" customWidth="1"/>
  </cols>
  <sheetData>
    <row r="1" spans="1:9" ht="12.75">
      <c r="A1" s="464" t="s">
        <v>595</v>
      </c>
      <c r="B1" s="464"/>
      <c r="C1" s="464"/>
      <c r="D1" s="464"/>
      <c r="E1" s="464"/>
      <c r="F1" s="464"/>
      <c r="G1" s="464"/>
      <c r="H1" s="464"/>
      <c r="I1" s="464"/>
    </row>
    <row r="2" spans="1:9" ht="33">
      <c r="A2" s="415" t="s">
        <v>577</v>
      </c>
      <c r="B2" s="415"/>
      <c r="C2" s="415"/>
      <c r="D2" s="415"/>
      <c r="E2" s="415"/>
      <c r="F2" s="415"/>
      <c r="G2" s="415"/>
      <c r="H2" s="415"/>
      <c r="I2" s="415"/>
    </row>
    <row r="3" spans="1:9" ht="14.25" customHeight="1">
      <c r="A3" s="415" t="s">
        <v>578</v>
      </c>
      <c r="B3" s="415"/>
      <c r="C3" s="415"/>
      <c r="D3" s="415"/>
      <c r="E3" s="415"/>
      <c r="F3" s="415"/>
      <c r="G3" s="415"/>
      <c r="H3" s="415"/>
      <c r="I3" s="415"/>
    </row>
    <row r="4" spans="1:9" ht="14.25" customHeight="1">
      <c r="A4" s="415"/>
      <c r="B4" s="415"/>
      <c r="C4" s="415"/>
      <c r="D4" s="415"/>
      <c r="E4" s="415"/>
      <c r="F4" s="415"/>
      <c r="G4" s="415"/>
      <c r="H4" s="415"/>
      <c r="I4" s="415"/>
    </row>
    <row r="5" spans="1:9" ht="33">
      <c r="A5" s="415">
        <f>(countyormunicipality)</f>
        <v>0</v>
      </c>
      <c r="B5" s="415"/>
      <c r="C5" s="415"/>
      <c r="D5" s="415"/>
      <c r="E5" s="415"/>
      <c r="F5" s="415"/>
      <c r="G5" s="415"/>
      <c r="H5" s="415"/>
      <c r="I5" s="415"/>
    </row>
    <row r="6" spans="1:9" ht="14.25">
      <c r="A6" s="423"/>
      <c r="B6" s="423"/>
      <c r="C6" s="423"/>
      <c r="D6" s="423"/>
      <c r="E6" s="423"/>
      <c r="F6" s="423"/>
      <c r="G6" s="423"/>
      <c r="H6" s="423"/>
      <c r="I6" s="423"/>
    </row>
    <row r="7" spans="1:9" ht="12.75">
      <c r="A7" s="313"/>
      <c r="B7" s="313"/>
      <c r="C7" s="313"/>
      <c r="D7" s="313"/>
      <c r="E7" s="313"/>
      <c r="F7" s="313"/>
      <c r="G7" s="313"/>
      <c r="H7" s="313"/>
      <c r="I7" s="313"/>
    </row>
    <row r="8" spans="1:9" ht="15">
      <c r="A8" s="246" t="s">
        <v>579</v>
      </c>
      <c r="B8" s="442"/>
      <c r="C8" s="442"/>
      <c r="D8" s="428" t="s">
        <v>580</v>
      </c>
      <c r="E8" s="428"/>
      <c r="F8" s="428"/>
      <c r="G8" s="428"/>
      <c r="H8" s="428"/>
      <c r="I8" s="428"/>
    </row>
    <row r="9" spans="1:9" ht="15">
      <c r="A9" s="424">
        <f>(countyormunicipality)</f>
        <v>0</v>
      </c>
      <c r="B9" s="424"/>
      <c r="C9" s="424"/>
      <c r="D9" s="424"/>
      <c r="E9" s="424"/>
      <c r="F9" s="428" t="s">
        <v>596</v>
      </c>
      <c r="G9" s="428"/>
      <c r="H9" s="428"/>
      <c r="I9" s="428"/>
    </row>
    <row r="10" spans="1:9" ht="15">
      <c r="A10" s="458" t="s">
        <v>597</v>
      </c>
      <c r="B10" s="458"/>
      <c r="C10" s="458"/>
      <c r="D10" s="458"/>
      <c r="E10" s="458"/>
      <c r="F10" s="428"/>
      <c r="G10" s="428"/>
      <c r="H10" s="428"/>
      <c r="I10" s="428"/>
    </row>
    <row r="11" spans="1:9" ht="15">
      <c r="A11" s="425"/>
      <c r="B11" s="425"/>
      <c r="C11" s="425"/>
      <c r="D11" s="425"/>
      <c r="E11" s="425"/>
      <c r="F11" s="425"/>
      <c r="G11" s="425"/>
      <c r="H11" s="425"/>
      <c r="I11" s="425"/>
    </row>
    <row r="12" spans="1:9" ht="15">
      <c r="A12" s="425"/>
      <c r="B12" s="428" t="s">
        <v>582</v>
      </c>
      <c r="C12" s="428"/>
      <c r="D12" s="428"/>
      <c r="E12" s="293" t="s">
        <v>249</v>
      </c>
      <c r="F12" s="294"/>
      <c r="G12" s="240" t="s">
        <v>583</v>
      </c>
      <c r="H12" s="425"/>
      <c r="I12" s="425"/>
    </row>
    <row r="13" spans="1:9" ht="15">
      <c r="A13" s="425"/>
      <c r="B13" s="428" t="s">
        <v>584</v>
      </c>
      <c r="C13" s="428"/>
      <c r="D13" s="428"/>
      <c r="E13" s="248" t="s">
        <v>249</v>
      </c>
      <c r="F13" s="295"/>
      <c r="G13" s="240" t="s">
        <v>583</v>
      </c>
      <c r="H13" s="425"/>
      <c r="I13" s="425"/>
    </row>
    <row r="14" spans="1:9" ht="15">
      <c r="A14" s="425"/>
      <c r="B14" s="428" t="s">
        <v>585</v>
      </c>
      <c r="C14" s="428"/>
      <c r="D14" s="428"/>
      <c r="E14" s="248" t="s">
        <v>249</v>
      </c>
      <c r="F14" s="295"/>
      <c r="G14" s="240" t="s">
        <v>583</v>
      </c>
      <c r="H14" s="425"/>
      <c r="I14" s="425"/>
    </row>
    <row r="15" spans="1:9" ht="15">
      <c r="A15" s="425"/>
      <c r="B15" s="428" t="s">
        <v>598</v>
      </c>
      <c r="C15" s="428"/>
      <c r="D15" s="428"/>
      <c r="E15" s="248" t="s">
        <v>249</v>
      </c>
      <c r="F15" s="249"/>
      <c r="G15" s="240" t="s">
        <v>583</v>
      </c>
      <c r="H15" s="425"/>
      <c r="I15" s="425"/>
    </row>
    <row r="16" spans="1:9" ht="15">
      <c r="A16" s="425"/>
      <c r="B16" s="425"/>
      <c r="C16" s="425"/>
      <c r="D16" s="425"/>
      <c r="E16" s="425"/>
      <c r="F16" s="425"/>
      <c r="G16" s="425"/>
      <c r="H16" s="425"/>
      <c r="I16" s="425"/>
    </row>
    <row r="17" spans="1:9" ht="15">
      <c r="A17" s="428"/>
      <c r="B17" s="428"/>
      <c r="C17" s="428"/>
      <c r="D17" s="428"/>
      <c r="E17" s="428"/>
      <c r="F17" s="428"/>
      <c r="G17" s="428"/>
      <c r="H17" s="428"/>
      <c r="I17" s="428"/>
    </row>
    <row r="18" spans="1:9" ht="15">
      <c r="A18" s="428" t="s">
        <v>586</v>
      </c>
      <c r="B18" s="428"/>
      <c r="C18" s="428"/>
      <c r="D18" s="428"/>
      <c r="E18" s="428"/>
      <c r="F18" s="428"/>
      <c r="G18" s="428"/>
      <c r="H18" s="428"/>
      <c r="I18" s="428"/>
    </row>
    <row r="19" spans="1:9" ht="15">
      <c r="A19" s="424">
        <f>(countyormunicipality)</f>
        <v>0</v>
      </c>
      <c r="B19" s="424"/>
      <c r="C19" s="428" t="s">
        <v>587</v>
      </c>
      <c r="D19" s="428"/>
      <c r="E19" s="428"/>
      <c r="F19" s="428"/>
      <c r="G19" s="243">
        <f>(txyr)</f>
        <v>2014</v>
      </c>
      <c r="H19" s="428" t="s">
        <v>588</v>
      </c>
      <c r="I19" s="428"/>
    </row>
    <row r="20" spans="1:9" ht="15">
      <c r="A20" s="246" t="s">
        <v>589</v>
      </c>
      <c r="B20" s="424">
        <f>(txyr)</f>
        <v>2014</v>
      </c>
      <c r="C20" s="424"/>
      <c r="D20" s="428" t="s">
        <v>590</v>
      </c>
      <c r="E20" s="428"/>
      <c r="F20" s="428"/>
      <c r="G20" s="428"/>
      <c r="H20" s="428"/>
      <c r="I20" s="428"/>
    </row>
    <row r="21" spans="1:9" ht="15">
      <c r="A21" s="425"/>
      <c r="B21" s="425"/>
      <c r="C21" s="425"/>
      <c r="D21" s="425"/>
      <c r="E21" s="425"/>
      <c r="F21" s="425"/>
      <c r="G21" s="425"/>
      <c r="H21" s="425"/>
      <c r="I21" s="425"/>
    </row>
    <row r="22" spans="1:9" ht="15">
      <c r="A22" s="428" t="s">
        <v>599</v>
      </c>
      <c r="B22" s="428"/>
      <c r="C22" s="428"/>
      <c r="D22" s="428"/>
      <c r="E22" s="428"/>
      <c r="F22" s="424">
        <f>(countyormunicipality)</f>
        <v>0</v>
      </c>
      <c r="G22" s="424"/>
      <c r="H22" s="240" t="s">
        <v>600</v>
      </c>
      <c r="I22" s="240"/>
    </row>
    <row r="23" spans="1:9" ht="15">
      <c r="A23" s="428" t="s">
        <v>601</v>
      </c>
      <c r="B23" s="428"/>
      <c r="C23" s="428"/>
      <c r="D23" s="428"/>
      <c r="E23" s="428"/>
      <c r="F23" s="428"/>
      <c r="G23" s="428"/>
      <c r="H23" s="428"/>
      <c r="I23" s="428"/>
    </row>
    <row r="24" spans="1:9" ht="15">
      <c r="A24" s="425"/>
      <c r="B24" s="425"/>
      <c r="C24" s="425"/>
      <c r="D24" s="425"/>
      <c r="E24" s="425"/>
      <c r="F24" s="425"/>
      <c r="G24" s="425"/>
      <c r="H24" s="425"/>
      <c r="I24" s="425"/>
    </row>
    <row r="25" spans="1:9" ht="14.25">
      <c r="A25" s="431" t="s">
        <v>591</v>
      </c>
      <c r="B25" s="431"/>
      <c r="C25" s="431"/>
      <c r="D25" s="431"/>
      <c r="E25" s="431"/>
      <c r="F25" s="431"/>
      <c r="G25" s="431"/>
      <c r="H25" s="431"/>
      <c r="I25" s="431"/>
    </row>
    <row r="26" spans="1:9" ht="15">
      <c r="A26" s="425" t="s">
        <v>592</v>
      </c>
      <c r="B26" s="425"/>
      <c r="C26" s="425"/>
      <c r="D26" s="425"/>
      <c r="E26" s="425"/>
      <c r="F26" s="425"/>
      <c r="G26" s="425"/>
      <c r="H26" s="425"/>
      <c r="I26" s="425"/>
    </row>
    <row r="27" spans="1:9" ht="15">
      <c r="A27" s="425"/>
      <c r="B27" s="425"/>
      <c r="C27" s="425"/>
      <c r="D27" s="425"/>
      <c r="E27" s="425"/>
      <c r="F27" s="425"/>
      <c r="G27" s="425"/>
      <c r="H27" s="425"/>
      <c r="I27" s="425"/>
    </row>
    <row r="28" spans="1:9" ht="15">
      <c r="A28" s="425"/>
      <c r="B28" s="425"/>
      <c r="C28" s="425"/>
      <c r="D28" s="425"/>
      <c r="E28" s="425"/>
      <c r="F28" s="425"/>
      <c r="G28" s="425"/>
      <c r="H28" s="425"/>
      <c r="I28" s="425"/>
    </row>
    <row r="29" spans="1:9" ht="15">
      <c r="A29" s="428" t="s">
        <v>593</v>
      </c>
      <c r="B29" s="428"/>
      <c r="C29" s="428"/>
      <c r="D29" s="428"/>
      <c r="E29" s="428"/>
      <c r="F29" s="428"/>
      <c r="G29" s="428"/>
      <c r="H29" s="428"/>
      <c r="I29" s="428"/>
    </row>
    <row r="30" spans="1:9" ht="15">
      <c r="A30" s="465">
        <f>(nameofcountyormunicipaltaxassessor_collector)</f>
        <v>0</v>
      </c>
      <c r="B30" s="465"/>
      <c r="C30" s="465"/>
      <c r="D30" s="465"/>
      <c r="E30" s="465"/>
      <c r="F30" s="465"/>
      <c r="G30" s="428"/>
      <c r="H30" s="428"/>
      <c r="I30" s="428"/>
    </row>
    <row r="31" spans="1:9" ht="15">
      <c r="A31" s="490">
        <f>(countyormunicipality)</f>
        <v>0</v>
      </c>
      <c r="B31" s="490"/>
      <c r="C31" s="490"/>
      <c r="D31" s="490"/>
      <c r="E31" s="490"/>
      <c r="F31" s="490"/>
      <c r="G31" s="428" t="s">
        <v>594</v>
      </c>
      <c r="H31" s="428"/>
      <c r="I31" s="428"/>
    </row>
    <row r="32" spans="1:9" ht="15">
      <c r="A32" s="465">
        <f>(address)</f>
        <v>0</v>
      </c>
      <c r="B32" s="465"/>
      <c r="C32" s="465"/>
      <c r="D32" s="465"/>
      <c r="E32" s="465"/>
      <c r="F32" s="465"/>
      <c r="G32" s="465"/>
      <c r="H32" s="465"/>
      <c r="I32" s="465"/>
    </row>
    <row r="33" spans="1:9" ht="15">
      <c r="A33" s="492">
        <f>(telephonenumber)</f>
        <v>0</v>
      </c>
      <c r="B33" s="492"/>
      <c r="C33" s="492"/>
      <c r="D33" s="492"/>
      <c r="E33" s="492"/>
      <c r="F33" s="492"/>
      <c r="G33" s="458"/>
      <c r="H33" s="458"/>
      <c r="I33" s="458"/>
    </row>
    <row r="34" spans="1:9" ht="15">
      <c r="A34" s="465">
        <f>(emailaddress)</f>
        <v>0</v>
      </c>
      <c r="B34" s="465"/>
      <c r="C34" s="465"/>
      <c r="D34" s="465"/>
      <c r="E34" s="465"/>
      <c r="F34" s="465"/>
      <c r="G34" s="465"/>
      <c r="H34" s="465"/>
      <c r="I34" s="465"/>
    </row>
    <row r="35" spans="1:9" ht="15">
      <c r="A35" s="490">
        <f>(websiteaddress)</f>
        <v>0</v>
      </c>
      <c r="B35" s="490"/>
      <c r="C35" s="490"/>
      <c r="D35" s="490"/>
      <c r="E35" s="490"/>
      <c r="F35" s="490"/>
      <c r="G35" s="490"/>
      <c r="H35" s="490"/>
      <c r="I35" s="490"/>
    </row>
    <row r="36" spans="1:9" ht="15">
      <c r="A36" s="428"/>
      <c r="B36" s="428"/>
      <c r="C36" s="428"/>
      <c r="D36" s="428"/>
      <c r="E36" s="428"/>
      <c r="F36" s="428"/>
      <c r="G36" s="428"/>
      <c r="H36" s="428"/>
      <c r="I36" s="428"/>
    </row>
    <row r="37" spans="1:9" ht="15">
      <c r="A37" s="428"/>
      <c r="B37" s="428"/>
      <c r="C37" s="428"/>
      <c r="D37" s="428"/>
      <c r="E37" s="428"/>
      <c r="F37" s="428"/>
      <c r="G37" s="428"/>
      <c r="H37" s="428"/>
      <c r="I37" s="428"/>
    </row>
    <row r="38" spans="1:9" ht="15">
      <c r="A38" s="428" t="s">
        <v>602</v>
      </c>
      <c r="B38" s="428"/>
      <c r="C38" s="428"/>
      <c r="D38" s="428"/>
      <c r="E38" s="428"/>
      <c r="F38" s="428"/>
      <c r="G38" s="428"/>
      <c r="H38" s="428"/>
      <c r="I38" s="428"/>
    </row>
    <row r="39" spans="1:9" ht="15">
      <c r="A39" s="425"/>
      <c r="B39" s="425"/>
      <c r="C39" s="425"/>
      <c r="D39" s="425"/>
      <c r="E39" s="425"/>
      <c r="F39" s="425"/>
      <c r="G39" s="425"/>
      <c r="H39" s="425"/>
      <c r="I39" s="425"/>
    </row>
    <row r="40" spans="1:9" ht="15">
      <c r="A40" s="240" t="s">
        <v>603</v>
      </c>
      <c r="B40" s="429"/>
      <c r="C40" s="429"/>
      <c r="D40" s="429"/>
      <c r="E40" s="242" t="s">
        <v>356</v>
      </c>
      <c r="F40" s="424">
        <f>(meetingplace)</f>
        <v>0</v>
      </c>
      <c r="G40" s="424"/>
      <c r="H40" s="424"/>
      <c r="I40" s="424"/>
    </row>
    <row r="41" spans="1:9" ht="14.25">
      <c r="A41" s="423"/>
      <c r="B41" s="423"/>
      <c r="C41" s="423"/>
      <c r="D41" s="423"/>
      <c r="E41" s="423"/>
      <c r="F41" s="423"/>
      <c r="G41" s="423"/>
      <c r="H41" s="423"/>
      <c r="I41" s="423"/>
    </row>
    <row r="42" spans="1:9" ht="15">
      <c r="A42" s="246" t="s">
        <v>604</v>
      </c>
      <c r="B42" s="429"/>
      <c r="C42" s="429"/>
      <c r="D42" s="429"/>
      <c r="E42" s="242" t="s">
        <v>414</v>
      </c>
      <c r="F42" s="424">
        <f>(meetingplace)</f>
        <v>0</v>
      </c>
      <c r="G42" s="424"/>
      <c r="H42" s="424"/>
      <c r="I42" s="424"/>
    </row>
    <row r="43" spans="1:13" ht="15">
      <c r="A43" s="240"/>
      <c r="B43" s="278"/>
      <c r="C43" s="278"/>
      <c r="D43" s="278"/>
      <c r="E43" s="278"/>
      <c r="F43" s="278"/>
      <c r="G43" s="278"/>
      <c r="H43" s="278"/>
      <c r="I43" s="278"/>
      <c r="J43" s="32"/>
      <c r="K43" s="32"/>
      <c r="L43" s="32"/>
      <c r="M43" s="32"/>
    </row>
    <row r="44" spans="1:9" ht="15">
      <c r="A44" s="240"/>
      <c r="B44" s="240"/>
      <c r="C44" s="240"/>
      <c r="D44" s="240"/>
      <c r="E44" s="240"/>
      <c r="F44" s="240"/>
      <c r="G44" s="240"/>
      <c r="H44" s="240"/>
      <c r="I44" s="240"/>
    </row>
    <row r="45" spans="1:9" ht="15">
      <c r="A45" s="240"/>
      <c r="B45" s="240"/>
      <c r="C45" s="240"/>
      <c r="D45" s="240"/>
      <c r="E45" s="240"/>
      <c r="F45" s="240"/>
      <c r="G45" s="240"/>
      <c r="H45" s="240"/>
      <c r="I45" s="240"/>
    </row>
    <row r="46" spans="1:9" ht="15">
      <c r="A46" s="240"/>
      <c r="B46" s="240"/>
      <c r="C46" s="240"/>
      <c r="D46" s="240"/>
      <c r="E46" s="240"/>
      <c r="F46" s="240"/>
      <c r="G46" s="240"/>
      <c r="H46" s="240"/>
      <c r="I46" s="240"/>
    </row>
    <row r="47" spans="1:9" ht="15">
      <c r="A47" s="240"/>
      <c r="B47" s="240"/>
      <c r="C47" s="240"/>
      <c r="D47" s="240"/>
      <c r="E47" s="240"/>
      <c r="F47" s="240"/>
      <c r="G47" s="240"/>
      <c r="H47" s="240"/>
      <c r="I47" s="240"/>
    </row>
    <row r="48" spans="1:9" ht="15">
      <c r="A48" s="240"/>
      <c r="B48" s="240"/>
      <c r="C48" s="240"/>
      <c r="D48" s="240"/>
      <c r="E48" s="240"/>
      <c r="F48" s="240"/>
      <c r="G48" s="240"/>
      <c r="H48" s="240"/>
      <c r="I48" s="240"/>
    </row>
    <row r="49" spans="1:9" ht="15">
      <c r="A49" s="240"/>
      <c r="B49" s="240"/>
      <c r="C49" s="240"/>
      <c r="D49" s="240"/>
      <c r="E49" s="240"/>
      <c r="F49" s="240"/>
      <c r="G49" s="240"/>
      <c r="H49" s="240"/>
      <c r="I49" s="240"/>
    </row>
    <row r="50" spans="1:9" ht="15">
      <c r="A50" s="240"/>
      <c r="B50" s="240"/>
      <c r="C50" s="240"/>
      <c r="D50" s="240"/>
      <c r="E50" s="240"/>
      <c r="F50" s="240"/>
      <c r="G50" s="240"/>
      <c r="H50" s="240"/>
      <c r="I50" s="240"/>
    </row>
    <row r="51" spans="1:9" ht="15">
      <c r="A51" s="240"/>
      <c r="B51" s="240"/>
      <c r="C51" s="240"/>
      <c r="D51" s="240"/>
      <c r="E51" s="240"/>
      <c r="F51" s="240"/>
      <c r="G51" s="240"/>
      <c r="H51" s="240"/>
      <c r="I51" s="240"/>
    </row>
    <row r="52" spans="1:9" ht="15">
      <c r="A52" s="240"/>
      <c r="B52" s="240"/>
      <c r="C52" s="240"/>
      <c r="D52" s="240"/>
      <c r="E52" s="240"/>
      <c r="F52" s="240"/>
      <c r="G52" s="240"/>
      <c r="H52" s="240"/>
      <c r="I52" s="240"/>
    </row>
    <row r="53" spans="1:9" ht="15">
      <c r="A53" s="240"/>
      <c r="B53" s="240"/>
      <c r="C53" s="240"/>
      <c r="D53" s="240"/>
      <c r="E53" s="240"/>
      <c r="F53" s="240"/>
      <c r="G53" s="240"/>
      <c r="H53" s="240"/>
      <c r="I53" s="240"/>
    </row>
    <row r="54" spans="1:9" ht="15">
      <c r="A54" s="246"/>
      <c r="B54" s="246"/>
      <c r="C54" s="246"/>
      <c r="D54" s="246"/>
      <c r="E54" s="246"/>
      <c r="F54" s="246"/>
      <c r="G54" s="246"/>
      <c r="H54" s="246"/>
      <c r="I54" s="246"/>
    </row>
    <row r="55" spans="1:9" ht="15">
      <c r="A55" s="246"/>
      <c r="B55" s="246"/>
      <c r="C55" s="246"/>
      <c r="D55" s="246"/>
      <c r="E55" s="246"/>
      <c r="F55" s="246"/>
      <c r="G55" s="246"/>
      <c r="H55" s="246"/>
      <c r="I55" s="246"/>
    </row>
    <row r="56" spans="1:9" ht="15">
      <c r="A56" s="246"/>
      <c r="B56" s="246"/>
      <c r="C56" s="246"/>
      <c r="D56" s="246"/>
      <c r="E56" s="246"/>
      <c r="F56" s="246"/>
      <c r="G56" s="246"/>
      <c r="H56" s="246"/>
      <c r="I56" s="246"/>
    </row>
  </sheetData>
  <sheetProtection password="CCA6" sheet="1"/>
  <mergeCells count="54">
    <mergeCell ref="B40:D40"/>
    <mergeCell ref="F40:I40"/>
    <mergeCell ref="A41:I41"/>
    <mergeCell ref="B42:D42"/>
    <mergeCell ref="F42:I42"/>
    <mergeCell ref="A29:I29"/>
    <mergeCell ref="A38:I38"/>
    <mergeCell ref="A39:I39"/>
    <mergeCell ref="A32:I32"/>
    <mergeCell ref="A33:F33"/>
    <mergeCell ref="B20:C20"/>
    <mergeCell ref="D20:I20"/>
    <mergeCell ref="A21:I21"/>
    <mergeCell ref="A22:E22"/>
    <mergeCell ref="F22:G22"/>
    <mergeCell ref="A24:I24"/>
    <mergeCell ref="A25:I25"/>
    <mergeCell ref="A26:I26"/>
    <mergeCell ref="A27:I27"/>
    <mergeCell ref="A28:I28"/>
    <mergeCell ref="A23:I23"/>
    <mergeCell ref="A37:I37"/>
    <mergeCell ref="A30:F30"/>
    <mergeCell ref="G30:I30"/>
    <mergeCell ref="A31:F31"/>
    <mergeCell ref="G31:I31"/>
    <mergeCell ref="G33:I33"/>
    <mergeCell ref="A34:I34"/>
    <mergeCell ref="A35:I35"/>
    <mergeCell ref="A36:I36"/>
    <mergeCell ref="A16:I16"/>
    <mergeCell ref="A17:I17"/>
    <mergeCell ref="A18:I18"/>
    <mergeCell ref="A19:B19"/>
    <mergeCell ref="C19:F19"/>
    <mergeCell ref="H19:I19"/>
    <mergeCell ref="A9:E9"/>
    <mergeCell ref="F9:I9"/>
    <mergeCell ref="A10:I10"/>
    <mergeCell ref="A11:I11"/>
    <mergeCell ref="A12:A15"/>
    <mergeCell ref="B12:D12"/>
    <mergeCell ref="H12:I15"/>
    <mergeCell ref="B13:D13"/>
    <mergeCell ref="B14:D14"/>
    <mergeCell ref="B15:D15"/>
    <mergeCell ref="A1:I1"/>
    <mergeCell ref="A7:I7"/>
    <mergeCell ref="B8:C8"/>
    <mergeCell ref="D8:I8"/>
    <mergeCell ref="A3:I4"/>
    <mergeCell ref="A2:I2"/>
    <mergeCell ref="A5:I5"/>
    <mergeCell ref="A6:I6"/>
  </mergeCells>
  <printOptions/>
  <pageMargins left="0.699999988079071" right="0.699999988079071" top="0.75" bottom="0.75" header="0.30000001192092896" footer="0.30000001192092896"/>
  <pageSetup errors="blank" fitToHeight="1" fitToWidth="1" horizontalDpi="300" verticalDpi="300" orientation="portrait" scale="80"/>
  <headerFooter>
    <oddHeader>&amp;L&amp;D     &amp;T</oddHeader>
  </headerFooter>
</worksheet>
</file>

<file path=xl/worksheets/sheet2.xml><?xml version="1.0" encoding="utf-8"?>
<worksheet xmlns="http://schemas.openxmlformats.org/spreadsheetml/2006/main" xmlns:r="http://schemas.openxmlformats.org/officeDocument/2006/relationships">
  <dimension ref="A2:M76"/>
  <sheetViews>
    <sheetView showGridLines="0" zoomScalePageLayoutView="0" workbookViewId="0" topLeftCell="A1">
      <selection activeCell="C9" sqref="C9"/>
    </sheetView>
  </sheetViews>
  <sheetFormatPr defaultColWidth="9.33203125" defaultRowHeight="12.75"/>
  <cols>
    <col min="1" max="1" width="8.5" style="33" customWidth="1"/>
    <col min="2" max="2" width="86" style="33" customWidth="1"/>
    <col min="3" max="3" width="20.83203125" style="33" customWidth="1"/>
    <col min="4" max="4" width="24.33203125" style="34" customWidth="1"/>
    <col min="5" max="5" width="2.16015625" style="33" customWidth="1"/>
    <col min="6" max="16384" width="9.33203125" style="33" customWidth="1"/>
  </cols>
  <sheetData>
    <row r="2" spans="1:4" ht="36.75" customHeight="1">
      <c r="A2" s="370" t="s">
        <v>66</v>
      </c>
      <c r="B2" s="370"/>
      <c r="C2" s="370"/>
      <c r="D2" s="370"/>
    </row>
    <row r="3" spans="1:4" ht="29.25" customHeight="1">
      <c r="A3" s="370" t="s">
        <v>67</v>
      </c>
      <c r="B3" s="370"/>
      <c r="C3" s="370"/>
      <c r="D3" s="370"/>
    </row>
    <row r="4" spans="1:4" ht="20.25" customHeight="1">
      <c r="A4" s="361" t="str">
        <f>(eff_entity)</f>
        <v>RFM-FARM MARKET ROAD (2015)</v>
      </c>
      <c r="B4" s="361"/>
      <c r="C4" s="361"/>
      <c r="D4" s="361"/>
    </row>
    <row r="5" spans="1:4" ht="33.75" customHeight="1">
      <c r="A5" s="35" t="s">
        <v>68</v>
      </c>
      <c r="B5" s="362" t="s">
        <v>69</v>
      </c>
      <c r="C5" s="363"/>
      <c r="D5" s="38" t="s">
        <v>70</v>
      </c>
    </row>
    <row r="6" spans="1:4" ht="89.25" customHeight="1">
      <c r="A6" s="39">
        <v>1</v>
      </c>
      <c r="B6" s="40" t="s">
        <v>71</v>
      </c>
      <c r="C6" s="41"/>
      <c r="D6" s="42">
        <f>SUM(eff_histtxbl)</f>
        <v>1235290744</v>
      </c>
    </row>
    <row r="7" spans="1:4" ht="18.75" customHeight="1">
      <c r="A7" s="357">
        <v>2</v>
      </c>
      <c r="B7" s="372" t="s">
        <v>72</v>
      </c>
      <c r="C7" s="373"/>
      <c r="D7" s="359">
        <f>SUM(C8:C9)</f>
        <v>0</v>
      </c>
    </row>
    <row r="8" spans="1:4" ht="48" customHeight="1">
      <c r="A8" s="364"/>
      <c r="B8" s="43" t="s">
        <v>73</v>
      </c>
      <c r="C8" s="44">
        <f>SUM(eff_histtaxceiling)</f>
        <v>0</v>
      </c>
      <c r="D8" s="360"/>
    </row>
    <row r="9" spans="1:4" ht="66" customHeight="1">
      <c r="A9" s="364"/>
      <c r="B9" s="43" t="s">
        <v>74</v>
      </c>
      <c r="C9" s="45">
        <v>0</v>
      </c>
      <c r="D9" s="360"/>
    </row>
    <row r="10" spans="1:4" ht="17.25" customHeight="1">
      <c r="A10" s="365"/>
      <c r="B10" s="366" t="s">
        <v>75</v>
      </c>
      <c r="C10" s="367"/>
      <c r="D10" s="371"/>
    </row>
    <row r="11" spans="1:4" ht="23.25" customHeight="1">
      <c r="A11" s="39">
        <v>3</v>
      </c>
      <c r="B11" s="40" t="s">
        <v>76</v>
      </c>
      <c r="C11" s="41"/>
      <c r="D11" s="42">
        <f>SUM(D6-D7)</f>
        <v>1235290744</v>
      </c>
    </row>
    <row r="12" spans="1:4" ht="58.5" customHeight="1">
      <c r="A12" s="39">
        <v>4</v>
      </c>
      <c r="B12" s="40" t="s">
        <v>77</v>
      </c>
      <c r="C12" s="41"/>
      <c r="D12" s="49">
        <f>SUM(eff_histtaxrate)*100</f>
        <v>0.0386</v>
      </c>
    </row>
    <row r="13" spans="1:4" ht="37.5" customHeight="1">
      <c r="A13" s="357">
        <v>5</v>
      </c>
      <c r="B13" s="50" t="s">
        <v>78</v>
      </c>
      <c r="C13" s="51"/>
      <c r="D13" s="359"/>
    </row>
    <row r="14" spans="1:4" ht="21.75" customHeight="1">
      <c r="A14" s="358"/>
      <c r="B14" s="43" t="s">
        <v>79</v>
      </c>
      <c r="C14" s="52">
        <v>0</v>
      </c>
      <c r="D14" s="360"/>
    </row>
    <row r="15" spans="1:4" ht="21" customHeight="1">
      <c r="A15" s="358"/>
      <c r="B15" s="43" t="s">
        <v>80</v>
      </c>
      <c r="C15" s="45">
        <v>0</v>
      </c>
      <c r="D15" s="360"/>
    </row>
    <row r="16" spans="1:4" ht="21.75" customHeight="1">
      <c r="A16" s="46"/>
      <c r="B16" s="47" t="s">
        <v>81</v>
      </c>
      <c r="C16" s="48"/>
      <c r="D16" s="53">
        <f>SUM(C14-C15)</f>
        <v>0</v>
      </c>
    </row>
    <row r="17" spans="1:4" ht="35.25" customHeight="1">
      <c r="A17" s="39">
        <v>6</v>
      </c>
      <c r="B17" s="355" t="s">
        <v>82</v>
      </c>
      <c r="C17" s="356"/>
      <c r="D17" s="42">
        <f>SUM(C15,D11)</f>
        <v>1235290744</v>
      </c>
    </row>
    <row r="18" spans="1:4" ht="52.5" customHeight="1">
      <c r="A18" s="39">
        <v>7</v>
      </c>
      <c r="B18" s="40" t="s">
        <v>83</v>
      </c>
      <c r="C18" s="41"/>
      <c r="D18" s="56">
        <v>0</v>
      </c>
    </row>
    <row r="19" spans="1:4" ht="116.25" customHeight="1">
      <c r="A19" s="357">
        <v>8</v>
      </c>
      <c r="B19" s="50" t="s">
        <v>84</v>
      </c>
      <c r="C19" s="51"/>
      <c r="D19" s="359"/>
    </row>
    <row r="20" spans="1:4" ht="24" customHeight="1">
      <c r="A20" s="358"/>
      <c r="B20" s="43" t="s">
        <v>85</v>
      </c>
      <c r="C20" s="57">
        <f>SUM(eff_histabsolutexempt)</f>
        <v>93786</v>
      </c>
      <c r="D20" s="360"/>
    </row>
    <row r="21" spans="1:4" ht="36.75" customHeight="1">
      <c r="A21" s="358"/>
      <c r="B21" s="43" t="s">
        <v>86</v>
      </c>
      <c r="C21" s="58">
        <f>SUM(eff_partialexempt)</f>
        <v>114026</v>
      </c>
      <c r="D21" s="360"/>
    </row>
    <row r="22" spans="1:4" ht="23.25" customHeight="1">
      <c r="A22" s="46"/>
      <c r="B22" s="47" t="s">
        <v>87</v>
      </c>
      <c r="C22" s="48"/>
      <c r="D22" s="53">
        <f>SUM(C20,C21)</f>
        <v>207812</v>
      </c>
    </row>
    <row r="23" spans="1:4" ht="23.25" customHeight="1">
      <c r="A23" s="361" t="str">
        <f>(eff_entity)</f>
        <v>RFM-FARM MARKET ROAD (2015)</v>
      </c>
      <c r="B23" s="361"/>
      <c r="C23" s="361"/>
      <c r="D23" s="361"/>
    </row>
    <row r="24" spans="1:4" ht="33.75" customHeight="1">
      <c r="A24" s="59" t="s">
        <v>68</v>
      </c>
      <c r="B24" s="362" t="s">
        <v>69</v>
      </c>
      <c r="C24" s="363"/>
      <c r="D24" s="38" t="s">
        <v>70</v>
      </c>
    </row>
    <row r="25" spans="1:4" ht="84" customHeight="1">
      <c r="A25" s="357">
        <v>9</v>
      </c>
      <c r="B25" s="50" t="s">
        <v>88</v>
      </c>
      <c r="C25" s="51"/>
      <c r="D25" s="359"/>
    </row>
    <row r="26" spans="1:4" ht="22.5" customHeight="1">
      <c r="A26" s="358"/>
      <c r="B26" s="43" t="s">
        <v>89</v>
      </c>
      <c r="C26" s="57">
        <f>SUM(eff_histprdmkt)</f>
        <v>13000</v>
      </c>
      <c r="D26" s="360"/>
    </row>
    <row r="27" spans="1:4" ht="23.25" customHeight="1">
      <c r="A27" s="358"/>
      <c r="B27" s="43" t="s">
        <v>90</v>
      </c>
      <c r="C27" s="58">
        <f>SUM(eff_prdmkt)</f>
        <v>0</v>
      </c>
      <c r="D27" s="360"/>
    </row>
    <row r="28" spans="1:4" ht="19.5" customHeight="1">
      <c r="A28" s="46"/>
      <c r="B28" s="47" t="s">
        <v>91</v>
      </c>
      <c r="C28" s="48"/>
      <c r="D28" s="42">
        <f>SUM(C26-C27)</f>
        <v>13000</v>
      </c>
    </row>
    <row r="29" spans="1:4" ht="22.5" customHeight="1">
      <c r="A29" s="39">
        <v>10</v>
      </c>
      <c r="B29" s="355" t="s">
        <v>92</v>
      </c>
      <c r="C29" s="356"/>
      <c r="D29" s="42">
        <f>SUM(D28,D22,D18)</f>
        <v>220812</v>
      </c>
    </row>
    <row r="30" spans="1:4" ht="22.5" customHeight="1">
      <c r="A30" s="39">
        <v>11</v>
      </c>
      <c r="B30" s="355" t="s">
        <v>93</v>
      </c>
      <c r="C30" s="356"/>
      <c r="D30" s="42">
        <f>SUM(D17-D29)</f>
        <v>1235069932</v>
      </c>
    </row>
    <row r="31" spans="1:4" ht="22.5" customHeight="1">
      <c r="A31" s="39">
        <v>12</v>
      </c>
      <c r="B31" s="355" t="s">
        <v>94</v>
      </c>
      <c r="C31" s="356"/>
      <c r="D31" s="60">
        <f>SUM(D12)*D30/100</f>
        <v>476736.99375200004</v>
      </c>
    </row>
    <row r="32" spans="1:4" ht="84" customHeight="1">
      <c r="A32" s="39">
        <v>13</v>
      </c>
      <c r="B32" s="54" t="s">
        <v>95</v>
      </c>
      <c r="C32" s="55"/>
      <c r="D32" s="56">
        <v>0</v>
      </c>
    </row>
    <row r="33" spans="1:4" ht="22.5" customHeight="1">
      <c r="A33" s="39">
        <v>14</v>
      </c>
      <c r="B33" s="355" t="s">
        <v>96</v>
      </c>
      <c r="C33" s="356"/>
      <c r="D33" s="60">
        <f>SUM(D31:D32)</f>
        <v>476736.99375200004</v>
      </c>
    </row>
    <row r="34" spans="1:4" ht="66" customHeight="1">
      <c r="A34" s="357">
        <v>15</v>
      </c>
      <c r="B34" s="50" t="s">
        <v>97</v>
      </c>
      <c r="C34" s="51"/>
      <c r="D34" s="368"/>
    </row>
    <row r="35" spans="1:4" ht="19.5" customHeight="1">
      <c r="A35" s="358"/>
      <c r="B35" s="43" t="s">
        <v>98</v>
      </c>
      <c r="C35" s="57">
        <f>SUM(eff_certifiedtxbl)</f>
        <v>924574854</v>
      </c>
      <c r="D35" s="358"/>
    </row>
    <row r="36" spans="1:4" ht="30.75">
      <c r="A36" s="358"/>
      <c r="B36" s="43" t="s">
        <v>99</v>
      </c>
      <c r="C36" s="58">
        <f>SUM(eff_pollution)</f>
        <v>0</v>
      </c>
      <c r="D36" s="369"/>
    </row>
    <row r="37" spans="1:4" ht="19.5" customHeight="1">
      <c r="A37" s="46"/>
      <c r="B37" s="47" t="s">
        <v>100</v>
      </c>
      <c r="C37" s="48"/>
      <c r="D37" s="53">
        <f>SUM(C35-C36)</f>
        <v>924574854</v>
      </c>
    </row>
    <row r="38" spans="1:4" ht="33.75" customHeight="1">
      <c r="A38" s="357">
        <v>16</v>
      </c>
      <c r="B38" s="50" t="s">
        <v>101</v>
      </c>
      <c r="C38" s="51"/>
      <c r="D38" s="368"/>
    </row>
    <row r="39" spans="1:4" ht="80.25" customHeight="1">
      <c r="A39" s="358"/>
      <c r="B39" s="43" t="s">
        <v>102</v>
      </c>
      <c r="C39" s="57">
        <f>SUM(eff_txblprotested)</f>
        <v>0</v>
      </c>
      <c r="D39" s="358"/>
    </row>
    <row r="40" spans="1:4" ht="142.5" customHeight="1">
      <c r="A40" s="358"/>
      <c r="B40" s="43" t="s">
        <v>103</v>
      </c>
      <c r="C40" s="45">
        <v>0</v>
      </c>
      <c r="D40" s="358"/>
    </row>
    <row r="41" spans="1:4" ht="21" customHeight="1">
      <c r="A41" s="46"/>
      <c r="B41" s="47" t="s">
        <v>104</v>
      </c>
      <c r="C41" s="48"/>
      <c r="D41" s="53">
        <f>SUM(C39:C40)</f>
        <v>0</v>
      </c>
    </row>
    <row r="42" spans="1:4" ht="22.5" customHeight="1">
      <c r="A42" s="361" t="str">
        <f>(eff_entity)</f>
        <v>RFM-FARM MARKET ROAD (2015)</v>
      </c>
      <c r="B42" s="361"/>
      <c r="C42" s="361"/>
      <c r="D42" s="361"/>
    </row>
    <row r="43" spans="1:13" ht="33.75" customHeight="1">
      <c r="A43" s="35" t="s">
        <v>68</v>
      </c>
      <c r="B43" s="36" t="s">
        <v>69</v>
      </c>
      <c r="C43" s="37"/>
      <c r="D43" s="38" t="s">
        <v>70</v>
      </c>
      <c r="E43" s="61"/>
      <c r="F43" s="61"/>
      <c r="G43" s="61"/>
      <c r="H43" s="61"/>
      <c r="I43" s="61"/>
      <c r="J43" s="61"/>
      <c r="K43" s="61"/>
      <c r="L43" s="61"/>
      <c r="M43" s="61"/>
    </row>
    <row r="44" spans="1:4" ht="23.25" customHeight="1">
      <c r="A44" s="374">
        <v>17</v>
      </c>
      <c r="B44" s="376" t="s">
        <v>105</v>
      </c>
      <c r="C44" s="377"/>
      <c r="D44" s="359"/>
    </row>
    <row r="45" spans="1:4" ht="42.75">
      <c r="A45" s="375"/>
      <c r="B45" s="62" t="s">
        <v>106</v>
      </c>
      <c r="C45" s="63">
        <f>SUM(eff_taxceiling)</f>
        <v>0</v>
      </c>
      <c r="D45" s="378"/>
    </row>
    <row r="46" spans="1:4" ht="62.25" customHeight="1">
      <c r="A46" s="375"/>
      <c r="B46" s="64" t="s">
        <v>107</v>
      </c>
      <c r="C46" s="65">
        <v>0</v>
      </c>
      <c r="D46" s="378"/>
    </row>
    <row r="47" spans="1:4" ht="22.5" customHeight="1">
      <c r="A47" s="66"/>
      <c r="B47" s="67" t="s">
        <v>108</v>
      </c>
      <c r="C47" s="68"/>
      <c r="D47" s="44">
        <f>SUM(C45:C46)</f>
        <v>0</v>
      </c>
    </row>
    <row r="48" spans="1:4" ht="22.5" customHeight="1">
      <c r="A48" s="39">
        <v>18</v>
      </c>
      <c r="B48" s="69" t="s">
        <v>109</v>
      </c>
      <c r="C48" s="70"/>
      <c r="D48" s="42">
        <f>SUM(D37,D41,-D47)</f>
        <v>924574854</v>
      </c>
    </row>
    <row r="49" spans="1:4" ht="63.75" customHeight="1">
      <c r="A49" s="39">
        <v>19</v>
      </c>
      <c r="B49" s="54" t="s">
        <v>110</v>
      </c>
      <c r="C49" s="55"/>
      <c r="D49" s="65">
        <v>0</v>
      </c>
    </row>
    <row r="50" spans="1:4" ht="91.5" customHeight="1">
      <c r="A50" s="39">
        <v>20</v>
      </c>
      <c r="B50" s="54" t="s">
        <v>111</v>
      </c>
      <c r="C50" s="55"/>
      <c r="D50" s="42">
        <f>SUM(eff_newtxbl)</f>
        <v>18643640</v>
      </c>
    </row>
    <row r="51" spans="1:4" ht="22.5" customHeight="1">
      <c r="A51" s="39">
        <v>21</v>
      </c>
      <c r="B51" s="54" t="s">
        <v>112</v>
      </c>
      <c r="C51" s="55"/>
      <c r="D51" s="71">
        <f>SUM(D49:D50)</f>
        <v>18643640</v>
      </c>
    </row>
    <row r="52" spans="1:4" ht="22.5" customHeight="1">
      <c r="A52" s="39">
        <v>22</v>
      </c>
      <c r="B52" s="54" t="s">
        <v>113</v>
      </c>
      <c r="C52" s="55"/>
      <c r="D52" s="71">
        <f>SUM(D48-D51)</f>
        <v>905931214</v>
      </c>
    </row>
    <row r="53" spans="1:4" ht="21.75" customHeight="1">
      <c r="A53" s="39">
        <v>23</v>
      </c>
      <c r="B53" s="54" t="s">
        <v>114</v>
      </c>
      <c r="C53" s="55"/>
      <c r="D53" s="72">
        <f>SUM(D33/D52)*100</f>
        <v>0.05262397259136719</v>
      </c>
    </row>
    <row r="54" spans="1:4" ht="63.75" customHeight="1">
      <c r="A54" s="39">
        <v>24</v>
      </c>
      <c r="B54" s="73" t="s">
        <v>115</v>
      </c>
      <c r="C54" s="55"/>
      <c r="D54" s="74">
        <v>0</v>
      </c>
    </row>
    <row r="55" spans="1:4" ht="33.75" customHeight="1">
      <c r="A55" s="75">
        <v>25</v>
      </c>
      <c r="B55" s="76" t="s">
        <v>116</v>
      </c>
      <c r="C55" s="55"/>
      <c r="D55" s="77">
        <f>SUM(eff_morate)</f>
        <v>0.000386</v>
      </c>
    </row>
    <row r="56" spans="1:4" ht="20.25" customHeight="1">
      <c r="A56" s="75">
        <v>26</v>
      </c>
      <c r="B56" s="78" t="s">
        <v>117</v>
      </c>
      <c r="C56" s="55"/>
      <c r="D56" s="79">
        <f>SUM(D55)*0.6667</f>
        <v>0.0002573462</v>
      </c>
    </row>
    <row r="57" spans="1:4" ht="60" customHeight="1">
      <c r="A57" s="75">
        <v>27</v>
      </c>
      <c r="B57" s="76" t="s">
        <v>118</v>
      </c>
      <c r="C57" s="55"/>
      <c r="D57" s="74">
        <v>0</v>
      </c>
    </row>
    <row r="58" spans="1:4" ht="23.25" customHeight="1">
      <c r="A58" s="361" t="str">
        <f>(eff_entity)</f>
        <v>RFM-FARM MARKET ROAD (2015)</v>
      </c>
      <c r="B58" s="361"/>
      <c r="C58" s="361"/>
      <c r="D58" s="361"/>
    </row>
    <row r="59" spans="1:4" ht="33.75" customHeight="1">
      <c r="A59" s="35" t="s">
        <v>68</v>
      </c>
      <c r="B59" s="385" t="s">
        <v>69</v>
      </c>
      <c r="C59" s="386"/>
      <c r="D59" s="80" t="s">
        <v>70</v>
      </c>
    </row>
    <row r="60" spans="1:4" ht="94.5" customHeight="1">
      <c r="A60" s="382">
        <v>28</v>
      </c>
      <c r="B60" s="376" t="s">
        <v>119</v>
      </c>
      <c r="C60" s="379"/>
      <c r="D60" s="380"/>
    </row>
    <row r="61" spans="1:4" ht="63" customHeight="1">
      <c r="A61" s="383"/>
      <c r="B61" s="62" t="s">
        <v>120</v>
      </c>
      <c r="C61" s="81">
        <v>0</v>
      </c>
      <c r="D61" s="381"/>
    </row>
    <row r="62" spans="1:4" ht="35.25" customHeight="1">
      <c r="A62" s="383"/>
      <c r="B62" s="64" t="s">
        <v>121</v>
      </c>
      <c r="C62" s="81">
        <v>0</v>
      </c>
      <c r="D62" s="381"/>
    </row>
    <row r="63" spans="1:4" ht="50.25" customHeight="1">
      <c r="A63" s="383"/>
      <c r="B63" s="64" t="s">
        <v>122</v>
      </c>
      <c r="C63" s="81">
        <v>0</v>
      </c>
      <c r="D63" s="82"/>
    </row>
    <row r="64" spans="1:4" ht="19.5" customHeight="1">
      <c r="A64" s="384"/>
      <c r="B64" s="83" t="s">
        <v>123</v>
      </c>
      <c r="C64" s="84"/>
      <c r="D64" s="85">
        <f>SUM(C61,-C62,-C63)</f>
        <v>0</v>
      </c>
    </row>
    <row r="65" spans="1:4" ht="35.25" customHeight="1">
      <c r="A65" s="75">
        <v>29</v>
      </c>
      <c r="B65" s="86" t="s">
        <v>124</v>
      </c>
      <c r="C65" s="87"/>
      <c r="D65" s="88">
        <v>0</v>
      </c>
    </row>
    <row r="66" spans="1:4" ht="20.25" customHeight="1">
      <c r="A66" s="75">
        <v>30</v>
      </c>
      <c r="B66" s="89" t="s">
        <v>125</v>
      </c>
      <c r="C66" s="87"/>
      <c r="D66" s="42">
        <f>SUM(D64,-D65)</f>
        <v>0</v>
      </c>
    </row>
    <row r="67" spans="1:4" ht="35.25" customHeight="1">
      <c r="A67" s="75">
        <v>31</v>
      </c>
      <c r="B67" s="76" t="s">
        <v>126</v>
      </c>
      <c r="C67" s="90"/>
      <c r="D67" s="91">
        <v>0</v>
      </c>
    </row>
    <row r="68" spans="1:4" ht="18.75" customHeight="1">
      <c r="A68" s="75">
        <v>32</v>
      </c>
      <c r="B68" s="89" t="s">
        <v>127</v>
      </c>
      <c r="C68" s="92"/>
      <c r="D68" s="42" t="e">
        <f>SUM(D66/D67)</f>
        <v>#DIV/0!</v>
      </c>
    </row>
    <row r="69" spans="1:4" ht="52.5" customHeight="1">
      <c r="A69" s="75">
        <v>33</v>
      </c>
      <c r="B69" s="76" t="s">
        <v>128</v>
      </c>
      <c r="C69" s="93"/>
      <c r="D69" s="88">
        <v>0</v>
      </c>
    </row>
    <row r="70" spans="1:4" ht="18.75" customHeight="1">
      <c r="A70" s="75">
        <v>34</v>
      </c>
      <c r="B70" s="89" t="s">
        <v>129</v>
      </c>
      <c r="C70" s="92"/>
      <c r="D70" s="42">
        <f>SUM(D48-D69)</f>
        <v>924574854</v>
      </c>
    </row>
    <row r="71" spans="1:4" ht="18.75" customHeight="1">
      <c r="A71" s="75">
        <v>35</v>
      </c>
      <c r="B71" s="89" t="s">
        <v>130</v>
      </c>
      <c r="C71" s="92"/>
      <c r="D71" s="94" t="e">
        <f>SUM(D68/D70)*100</f>
        <v>#DIV/0!</v>
      </c>
    </row>
    <row r="72" spans="1:4" ht="18" customHeight="1">
      <c r="A72" s="75">
        <v>36</v>
      </c>
      <c r="B72" s="89" t="s">
        <v>131</v>
      </c>
      <c r="C72" s="92"/>
      <c r="D72" s="94" t="e">
        <f>SUM(D57,D71)</f>
        <v>#DIV/0!</v>
      </c>
    </row>
    <row r="73" spans="1:4" ht="64.5" customHeight="1">
      <c r="A73" s="75">
        <v>37</v>
      </c>
      <c r="B73" s="76" t="s">
        <v>132</v>
      </c>
      <c r="C73" s="93"/>
      <c r="D73" s="88">
        <v>0</v>
      </c>
    </row>
    <row r="74" spans="1:4" ht="33.75" customHeight="1">
      <c r="A74" s="75">
        <v>38</v>
      </c>
      <c r="B74" s="76" t="s">
        <v>133</v>
      </c>
      <c r="C74" s="90"/>
      <c r="D74" s="42">
        <f>SUM(D70)</f>
        <v>924574854</v>
      </c>
    </row>
    <row r="75" spans="1:4" ht="31.5" customHeight="1">
      <c r="A75" s="75">
        <v>39</v>
      </c>
      <c r="B75" s="76" t="s">
        <v>134</v>
      </c>
      <c r="C75" s="90"/>
      <c r="D75" s="94">
        <f>SUM(D73/D74)*100</f>
        <v>0</v>
      </c>
    </row>
    <row r="76" spans="1:4" ht="39.75" customHeight="1">
      <c r="A76" s="75">
        <v>40</v>
      </c>
      <c r="B76" s="76" t="s">
        <v>135</v>
      </c>
      <c r="C76" s="92"/>
      <c r="D76" s="94" t="e">
        <f>SUM(D72,D75)</f>
        <v>#DIV/0!</v>
      </c>
    </row>
  </sheetData>
  <sheetProtection password="CCA6" sheet="1"/>
  <mergeCells count="34">
    <mergeCell ref="A44:A46"/>
    <mergeCell ref="B44:C44"/>
    <mergeCell ref="D44:D46"/>
    <mergeCell ref="B60:C60"/>
    <mergeCell ref="D60:D62"/>
    <mergeCell ref="A60:A64"/>
    <mergeCell ref="A58:D58"/>
    <mergeCell ref="B59:C59"/>
    <mergeCell ref="A34:A36"/>
    <mergeCell ref="D34:D36"/>
    <mergeCell ref="A38:A40"/>
    <mergeCell ref="D38:D40"/>
    <mergeCell ref="A42:D42"/>
    <mergeCell ref="A2:D2"/>
    <mergeCell ref="A3:D3"/>
    <mergeCell ref="B5:C5"/>
    <mergeCell ref="D7:D10"/>
    <mergeCell ref="B7:C7"/>
    <mergeCell ref="A13:A15"/>
    <mergeCell ref="B24:C24"/>
    <mergeCell ref="B29:C29"/>
    <mergeCell ref="A7:A10"/>
    <mergeCell ref="B10:C10"/>
    <mergeCell ref="A4:D4"/>
    <mergeCell ref="A19:A21"/>
    <mergeCell ref="D13:D15"/>
    <mergeCell ref="B17:C17"/>
    <mergeCell ref="D19:D21"/>
    <mergeCell ref="B30:C30"/>
    <mergeCell ref="B31:C31"/>
    <mergeCell ref="B33:C33"/>
    <mergeCell ref="A25:A27"/>
    <mergeCell ref="D25:D27"/>
    <mergeCell ref="A23:D23"/>
  </mergeCells>
  <printOptions/>
  <pageMargins left="0.699999988079071" right="0.699999988079071" top="0.75" bottom="0.75" header="0.30000001192092896" footer="0.30000001192092896"/>
  <pageSetup errors="blank" fitToHeight="10" horizontalDpi="300" verticalDpi="300" orientation="portrait" scale="72"/>
  <headerFooter>
    <oddHeader>&amp;L&amp;12&amp;D   &amp;T&amp;R&amp;12&amp;P</oddHeader>
  </headerFooter>
  <rowBreaks count="3" manualBreakCount="3">
    <brk id="22" max="255" man="1"/>
    <brk id="41" max="255" man="1"/>
    <brk id="57" max="255" man="1"/>
  </rowBreaks>
</worksheet>
</file>

<file path=xl/worksheets/sheet3.xml><?xml version="1.0" encoding="utf-8"?>
<worksheet xmlns="http://schemas.openxmlformats.org/spreadsheetml/2006/main" xmlns:r="http://schemas.openxmlformats.org/officeDocument/2006/relationships">
  <dimension ref="A1:M108"/>
  <sheetViews>
    <sheetView tabSelected="1" view="pageBreakPreview" zoomScaleSheetLayoutView="100" zoomScalePageLayoutView="0" workbookViewId="0" topLeftCell="A80">
      <selection activeCell="C34" sqref="C34"/>
    </sheetView>
  </sheetViews>
  <sheetFormatPr defaultColWidth="9.33203125" defaultRowHeight="12.75"/>
  <cols>
    <col min="1" max="1" width="9.33203125" style="0" customWidth="1"/>
    <col min="2" max="2" width="86" style="0" customWidth="1"/>
    <col min="3" max="3" width="23.5" style="0" customWidth="1"/>
    <col min="4" max="4" width="25.5" style="95" customWidth="1"/>
    <col min="5" max="5" width="14.66015625" style="0" customWidth="1"/>
  </cols>
  <sheetData>
    <row r="1" spans="1:13" ht="33.75" customHeight="1">
      <c r="A1" s="394" t="s">
        <v>66</v>
      </c>
      <c r="B1" s="394"/>
      <c r="C1" s="394"/>
      <c r="D1" s="394"/>
      <c r="E1" s="1"/>
      <c r="F1" s="1"/>
      <c r="G1" s="1"/>
      <c r="H1" s="1"/>
      <c r="I1" s="1"/>
      <c r="J1" s="1"/>
      <c r="K1" s="1"/>
      <c r="L1" s="1"/>
      <c r="M1" s="1"/>
    </row>
    <row r="2" spans="1:11" ht="33.75" customHeight="1">
      <c r="A2" s="394" t="s">
        <v>136</v>
      </c>
      <c r="B2" s="394"/>
      <c r="C2" s="394"/>
      <c r="D2" s="394"/>
      <c r="E2" s="1"/>
      <c r="F2" s="1"/>
      <c r="G2" s="1"/>
      <c r="H2" s="1"/>
      <c r="I2" s="1"/>
      <c r="J2" s="1"/>
      <c r="K2" s="1"/>
    </row>
    <row r="3" spans="1:13" ht="33.75" customHeight="1">
      <c r="A3" s="393" t="str">
        <f>(eff_entity)</f>
        <v>RFM-FARM MARKET ROAD (2015)</v>
      </c>
      <c r="B3" s="393"/>
      <c r="C3" s="393"/>
      <c r="D3" s="393"/>
      <c r="E3" s="1"/>
      <c r="F3" s="1"/>
      <c r="G3" s="1"/>
      <c r="H3" s="1"/>
      <c r="I3" s="1"/>
      <c r="J3" s="1"/>
      <c r="K3" s="1"/>
      <c r="L3" s="1"/>
      <c r="M3" s="1"/>
    </row>
    <row r="4" spans="1:13" ht="29.25" customHeight="1">
      <c r="A4" s="96" t="s">
        <v>68</v>
      </c>
      <c r="B4" s="389" t="s">
        <v>69</v>
      </c>
      <c r="C4" s="390"/>
      <c r="D4" s="96" t="s">
        <v>70</v>
      </c>
      <c r="E4" s="1"/>
      <c r="F4" s="1"/>
      <c r="G4" s="1"/>
      <c r="H4" s="1"/>
      <c r="I4" s="1"/>
      <c r="J4" s="1"/>
      <c r="K4" s="1"/>
      <c r="L4" s="1"/>
      <c r="M4" s="1"/>
    </row>
    <row r="5" spans="1:13" ht="120" customHeight="1">
      <c r="A5" s="97">
        <v>1</v>
      </c>
      <c r="B5" s="98" t="s">
        <v>137</v>
      </c>
      <c r="C5" s="99"/>
      <c r="D5" s="100">
        <f>SUM(eff_histtxbl)</f>
        <v>1235290744</v>
      </c>
      <c r="E5" s="1"/>
      <c r="F5" s="1"/>
      <c r="G5" s="1"/>
      <c r="H5" s="1"/>
      <c r="I5" s="1"/>
      <c r="J5" s="1"/>
      <c r="L5" s="1"/>
      <c r="M5" s="1"/>
    </row>
    <row r="6" spans="1:13" ht="100.5" customHeight="1">
      <c r="A6" s="97">
        <v>2</v>
      </c>
      <c r="B6" s="101" t="s">
        <v>138</v>
      </c>
      <c r="C6" s="102"/>
      <c r="D6" s="100">
        <f>SUM(eff_histtaxceiling)</f>
        <v>0</v>
      </c>
      <c r="E6" s="1"/>
      <c r="F6" s="1"/>
      <c r="G6" s="1"/>
      <c r="H6" s="1"/>
      <c r="I6" s="1"/>
      <c r="J6" s="1"/>
      <c r="L6" s="1"/>
      <c r="M6" s="1"/>
    </row>
    <row r="7" spans="1:13" ht="29.25" customHeight="1">
      <c r="A7" s="97">
        <v>3</v>
      </c>
      <c r="B7" s="103" t="s">
        <v>76</v>
      </c>
      <c r="C7" s="104"/>
      <c r="D7" s="100">
        <f>SUM(D5-D6)</f>
        <v>1235290744</v>
      </c>
      <c r="E7" s="1"/>
      <c r="F7" s="1"/>
      <c r="G7" s="1"/>
      <c r="H7" s="1"/>
      <c r="I7" s="1"/>
      <c r="J7" s="1"/>
      <c r="L7" s="1"/>
      <c r="M7" s="1"/>
    </row>
    <row r="8" spans="1:13" ht="29.25" customHeight="1">
      <c r="A8" s="105">
        <v>4</v>
      </c>
      <c r="B8" s="106" t="s">
        <v>139</v>
      </c>
      <c r="C8" s="107"/>
      <c r="D8" s="108">
        <f>SUM(eff_histtaxrate)*100</f>
        <v>0.0386</v>
      </c>
      <c r="E8" s="1"/>
      <c r="F8" s="1"/>
      <c r="G8" s="1"/>
      <c r="H8" s="1"/>
      <c r="I8" s="1"/>
      <c r="J8" s="1"/>
      <c r="L8" s="1"/>
      <c r="M8" s="1"/>
    </row>
    <row r="9" spans="1:13" ht="40.5" customHeight="1">
      <c r="A9" s="395">
        <v>5</v>
      </c>
      <c r="B9" s="109" t="s">
        <v>140</v>
      </c>
      <c r="C9" s="110"/>
      <c r="D9" s="111"/>
      <c r="E9" s="1"/>
      <c r="F9" s="1"/>
      <c r="G9" s="1"/>
      <c r="H9" s="1"/>
      <c r="I9" s="1"/>
      <c r="J9" s="1"/>
      <c r="L9" s="1"/>
      <c r="M9" s="1"/>
    </row>
    <row r="10" spans="1:13" ht="29.25" customHeight="1">
      <c r="A10" s="396"/>
      <c r="B10" s="112" t="s">
        <v>141</v>
      </c>
      <c r="C10" s="113">
        <v>0</v>
      </c>
      <c r="D10" s="114"/>
      <c r="E10" s="1"/>
      <c r="F10" s="1"/>
      <c r="G10" s="1"/>
      <c r="H10" s="1"/>
      <c r="I10" s="1"/>
      <c r="J10" s="1"/>
      <c r="L10" s="1"/>
      <c r="M10" s="1"/>
    </row>
    <row r="11" spans="1:13" ht="29.25" customHeight="1">
      <c r="A11" s="396"/>
      <c r="B11" s="112" t="s">
        <v>142</v>
      </c>
      <c r="C11" s="115">
        <v>0</v>
      </c>
      <c r="D11" s="114"/>
      <c r="E11" s="1"/>
      <c r="F11" s="1"/>
      <c r="G11" s="1"/>
      <c r="H11" s="1"/>
      <c r="I11" s="1"/>
      <c r="J11" s="1"/>
      <c r="L11" s="1"/>
      <c r="M11" s="1"/>
    </row>
    <row r="12" spans="1:13" ht="29.25" customHeight="1">
      <c r="A12" s="397"/>
      <c r="B12" s="117" t="s">
        <v>143</v>
      </c>
      <c r="C12" s="118"/>
      <c r="D12" s="119">
        <f>SUM(C10-C11)</f>
        <v>0</v>
      </c>
      <c r="E12" s="1"/>
      <c r="F12" s="1"/>
      <c r="G12" s="1"/>
      <c r="H12" s="1"/>
      <c r="I12" s="1"/>
      <c r="J12" s="1"/>
      <c r="L12" s="1"/>
      <c r="M12" s="1"/>
    </row>
    <row r="13" spans="1:13" ht="40.5" customHeight="1">
      <c r="A13" s="116">
        <v>6</v>
      </c>
      <c r="B13" s="120" t="s">
        <v>82</v>
      </c>
      <c r="C13" s="102"/>
      <c r="D13" s="119">
        <f>SUM(D12,D7)</f>
        <v>1235290744</v>
      </c>
      <c r="E13" s="1"/>
      <c r="F13" s="1"/>
      <c r="G13" s="1"/>
      <c r="H13" s="1"/>
      <c r="I13" s="1"/>
      <c r="J13" s="1"/>
      <c r="L13" s="1"/>
      <c r="M13" s="1"/>
    </row>
    <row r="14" spans="1:13" ht="60.75" customHeight="1">
      <c r="A14" s="97">
        <v>7</v>
      </c>
      <c r="B14" s="101" t="s">
        <v>144</v>
      </c>
      <c r="C14" s="121"/>
      <c r="D14" s="122">
        <v>0</v>
      </c>
      <c r="E14" s="1"/>
      <c r="F14" s="1"/>
      <c r="G14" s="1"/>
      <c r="H14" s="1"/>
      <c r="I14" s="1"/>
      <c r="J14" s="1"/>
      <c r="L14" s="1"/>
      <c r="M14" s="1"/>
    </row>
    <row r="15" spans="1:13" ht="120" customHeight="1">
      <c r="A15" s="123">
        <v>8</v>
      </c>
      <c r="B15" s="124" t="s">
        <v>145</v>
      </c>
      <c r="C15" s="125"/>
      <c r="D15" s="126"/>
      <c r="E15" s="1"/>
      <c r="F15" s="1"/>
      <c r="G15" s="1"/>
      <c r="H15" s="1"/>
      <c r="I15" s="1"/>
      <c r="J15" s="1"/>
      <c r="L15" s="1"/>
      <c r="M15" s="1"/>
    </row>
    <row r="16" spans="1:13" ht="29.25" customHeight="1">
      <c r="A16" s="127"/>
      <c r="B16" s="128" t="s">
        <v>146</v>
      </c>
      <c r="C16" s="129">
        <f>SUM(eff_histabsolutexempt)</f>
        <v>93786</v>
      </c>
      <c r="D16" s="130"/>
      <c r="E16" s="1"/>
      <c r="F16" s="1"/>
      <c r="G16" s="1"/>
      <c r="H16" s="1"/>
      <c r="I16" s="1"/>
      <c r="J16" s="1"/>
      <c r="L16" s="1"/>
      <c r="M16" s="1"/>
    </row>
    <row r="17" spans="1:13" ht="40.5" customHeight="1">
      <c r="A17" s="127"/>
      <c r="B17" s="128" t="s">
        <v>147</v>
      </c>
      <c r="C17" s="131">
        <f>SUM(eff_partialexempt)</f>
        <v>114026</v>
      </c>
      <c r="D17" s="130"/>
      <c r="E17" s="1"/>
      <c r="F17" s="1"/>
      <c r="G17" s="1"/>
      <c r="H17" s="1"/>
      <c r="I17" s="1"/>
      <c r="J17" s="1"/>
      <c r="L17" s="1"/>
      <c r="M17" s="1"/>
    </row>
    <row r="18" spans="1:13" ht="29.25" customHeight="1">
      <c r="A18" s="132"/>
      <c r="B18" s="133" t="s">
        <v>148</v>
      </c>
      <c r="C18" s="99"/>
      <c r="D18" s="134">
        <f>SUM(C17,C16)</f>
        <v>207812</v>
      </c>
      <c r="E18" s="1"/>
      <c r="F18" s="1"/>
      <c r="G18" s="1"/>
      <c r="H18" s="1"/>
      <c r="I18" s="1"/>
      <c r="J18" s="1"/>
      <c r="L18" s="1"/>
      <c r="M18" s="1"/>
    </row>
    <row r="19" spans="1:13" ht="29.25" customHeight="1">
      <c r="A19" s="361" t="str">
        <f>(eff_entity)</f>
        <v>RFM-FARM MARKET ROAD (2015)</v>
      </c>
      <c r="B19" s="361"/>
      <c r="C19" s="361"/>
      <c r="D19" s="361"/>
      <c r="E19" s="1"/>
      <c r="F19" s="1"/>
      <c r="G19" s="1"/>
      <c r="H19" s="1"/>
      <c r="I19" s="1"/>
      <c r="J19" s="1"/>
      <c r="K19" s="1"/>
      <c r="L19" s="1"/>
      <c r="M19" s="1"/>
    </row>
    <row r="20" spans="1:13" ht="29.25" customHeight="1">
      <c r="A20" s="96" t="s">
        <v>68</v>
      </c>
      <c r="B20" s="389" t="s">
        <v>69</v>
      </c>
      <c r="C20" s="390"/>
      <c r="D20" s="96" t="s">
        <v>70</v>
      </c>
      <c r="E20" s="1"/>
      <c r="F20" s="1"/>
      <c r="G20" s="1"/>
      <c r="H20" s="1"/>
      <c r="I20" s="1"/>
      <c r="J20" s="1"/>
      <c r="K20" s="1"/>
      <c r="L20" s="1"/>
      <c r="M20" s="1"/>
    </row>
    <row r="21" spans="1:13" ht="100.5" customHeight="1">
      <c r="A21" s="123">
        <v>9</v>
      </c>
      <c r="B21" s="135" t="s">
        <v>149</v>
      </c>
      <c r="C21" s="125"/>
      <c r="D21" s="126"/>
      <c r="E21" s="1"/>
      <c r="F21" s="1"/>
      <c r="G21" s="1"/>
      <c r="H21" s="1"/>
      <c r="I21" s="1"/>
      <c r="J21" s="1"/>
      <c r="K21" s="1"/>
      <c r="L21" s="1"/>
      <c r="M21" s="1"/>
    </row>
    <row r="22" spans="1:13" ht="29.25" customHeight="1">
      <c r="A22" s="136"/>
      <c r="B22" s="137" t="s">
        <v>150</v>
      </c>
      <c r="C22" s="138">
        <f>SUM(eff_histprdmkt)</f>
        <v>13000</v>
      </c>
      <c r="D22" s="139"/>
      <c r="E22" s="1"/>
      <c r="F22" s="1"/>
      <c r="G22" s="1"/>
      <c r="H22" s="1"/>
      <c r="I22" s="1"/>
      <c r="J22" s="1"/>
      <c r="K22" s="1"/>
      <c r="L22" s="1"/>
      <c r="M22" s="1"/>
    </row>
    <row r="23" spans="1:13" ht="29.25" customHeight="1">
      <c r="A23" s="136"/>
      <c r="B23" s="137" t="s">
        <v>151</v>
      </c>
      <c r="C23" s="140">
        <f>SUM(eff_prdmkt)</f>
        <v>0</v>
      </c>
      <c r="D23" s="139"/>
      <c r="E23" s="1"/>
      <c r="F23" s="1"/>
      <c r="G23" s="1"/>
      <c r="H23" s="1"/>
      <c r="I23" s="1"/>
      <c r="J23" s="1"/>
      <c r="K23" s="1"/>
      <c r="L23" s="1"/>
      <c r="M23" s="1"/>
    </row>
    <row r="24" spans="1:13" ht="29.25" customHeight="1">
      <c r="A24" s="116"/>
      <c r="B24" s="141" t="s">
        <v>152</v>
      </c>
      <c r="C24" s="142"/>
      <c r="D24" s="138">
        <f>SUM(C22-C23)</f>
        <v>13000</v>
      </c>
      <c r="E24" s="1"/>
      <c r="F24" s="1"/>
      <c r="G24" s="1"/>
      <c r="H24" s="1"/>
      <c r="I24" s="1"/>
      <c r="J24" s="1"/>
      <c r="K24" s="1"/>
      <c r="L24" s="1"/>
      <c r="M24" s="1"/>
    </row>
    <row r="25" spans="1:13" ht="29.25" customHeight="1">
      <c r="A25" s="116">
        <v>10</v>
      </c>
      <c r="B25" s="143" t="s">
        <v>92</v>
      </c>
      <c r="C25" s="144"/>
      <c r="D25" s="145">
        <f>SUM(D14,D18,D24)</f>
        <v>220812</v>
      </c>
      <c r="E25" s="1"/>
      <c r="F25" s="1"/>
      <c r="G25" s="1"/>
      <c r="H25" s="1"/>
      <c r="I25" s="1"/>
      <c r="J25" s="1"/>
      <c r="K25" s="1"/>
      <c r="L25" s="1"/>
      <c r="M25" s="1"/>
    </row>
    <row r="26" spans="1:9" ht="29.25" customHeight="1">
      <c r="A26" s="97">
        <v>11</v>
      </c>
      <c r="B26" s="146" t="s">
        <v>153</v>
      </c>
      <c r="C26" s="104"/>
      <c r="D26" s="147">
        <f>SUM(D13-D25)</f>
        <v>1235069932</v>
      </c>
      <c r="E26" s="1"/>
      <c r="F26" s="1"/>
      <c r="G26" s="1"/>
      <c r="H26" s="1"/>
      <c r="I26" s="1"/>
    </row>
    <row r="27" spans="1:9" ht="29.25" customHeight="1">
      <c r="A27" s="97">
        <v>12</v>
      </c>
      <c r="B27" s="146" t="s">
        <v>94</v>
      </c>
      <c r="C27" s="104"/>
      <c r="D27" s="147">
        <f>SUM(D8)*D26/100</f>
        <v>476736.99375200004</v>
      </c>
      <c r="E27" s="1"/>
      <c r="F27" s="1"/>
      <c r="G27" s="1"/>
      <c r="H27" s="1"/>
      <c r="I27" s="1"/>
    </row>
    <row r="28" spans="1:9" ht="120" customHeight="1">
      <c r="A28" s="97">
        <v>13</v>
      </c>
      <c r="B28" s="101" t="s">
        <v>154</v>
      </c>
      <c r="C28" s="121"/>
      <c r="D28" s="148">
        <v>38</v>
      </c>
      <c r="E28" s="1"/>
      <c r="F28" s="1"/>
      <c r="G28" s="1"/>
      <c r="H28" s="1"/>
      <c r="I28" s="1"/>
    </row>
    <row r="29" spans="1:9" ht="80.25" customHeight="1">
      <c r="A29" s="97">
        <v>14</v>
      </c>
      <c r="B29" s="101" t="s">
        <v>155</v>
      </c>
      <c r="C29" s="102"/>
      <c r="D29" s="149">
        <f>SUM(eff_tif)</f>
        <v>0</v>
      </c>
      <c r="E29" s="1"/>
      <c r="F29" s="1"/>
      <c r="G29" s="1"/>
      <c r="H29" s="1"/>
      <c r="I29" s="1"/>
    </row>
    <row r="30" spans="1:9" ht="40.5" customHeight="1">
      <c r="A30" s="97">
        <v>15</v>
      </c>
      <c r="B30" s="101" t="s">
        <v>156</v>
      </c>
      <c r="C30" s="102"/>
      <c r="D30" s="100">
        <f>SUM(D27,D28-D29)</f>
        <v>476774.99375200004</v>
      </c>
      <c r="E30" s="1"/>
      <c r="F30" s="1"/>
      <c r="G30" s="1"/>
      <c r="H30" s="1"/>
      <c r="I30" s="1"/>
    </row>
    <row r="31" spans="1:9" ht="80.25" customHeight="1">
      <c r="A31" s="105">
        <v>16</v>
      </c>
      <c r="B31" s="135" t="s">
        <v>157</v>
      </c>
      <c r="C31" s="125"/>
      <c r="D31" s="150"/>
      <c r="E31" s="1"/>
      <c r="F31" s="1"/>
      <c r="G31" s="1"/>
      <c r="H31" s="1"/>
      <c r="I31" s="1"/>
    </row>
    <row r="32" spans="1:9" ht="29.25" customHeight="1">
      <c r="A32" s="136"/>
      <c r="B32" s="137" t="s">
        <v>158</v>
      </c>
      <c r="C32" s="151">
        <f>SUM(eff_certifiedtxbl)</f>
        <v>924574854</v>
      </c>
      <c r="D32" s="114"/>
      <c r="E32" s="1"/>
      <c r="F32" s="1"/>
      <c r="G32" s="1"/>
      <c r="H32" s="1"/>
      <c r="I32" s="1"/>
    </row>
    <row r="33" spans="1:9" ht="40.5" customHeight="1">
      <c r="A33" s="136"/>
      <c r="B33" s="135" t="s">
        <v>159</v>
      </c>
      <c r="C33" s="115">
        <v>2293097</v>
      </c>
      <c r="D33" s="152"/>
      <c r="E33" s="1"/>
      <c r="F33" s="1"/>
      <c r="G33" s="1"/>
      <c r="H33" s="1"/>
      <c r="I33" s="1"/>
    </row>
    <row r="34" spans="1:9" ht="60" customHeight="1">
      <c r="A34" s="127"/>
      <c r="B34" s="135" t="s">
        <v>160</v>
      </c>
      <c r="C34" s="153">
        <f>SUM(eff_pollution)</f>
        <v>0</v>
      </c>
      <c r="D34" s="114"/>
      <c r="E34" s="1"/>
      <c r="F34" s="1"/>
      <c r="G34" s="1"/>
      <c r="H34" s="1"/>
      <c r="I34" s="1"/>
    </row>
    <row r="35" spans="1:9" ht="79.5" customHeight="1">
      <c r="A35" s="127"/>
      <c r="B35" s="135" t="s">
        <v>161</v>
      </c>
      <c r="C35" s="115">
        <v>0</v>
      </c>
      <c r="D35" s="154"/>
      <c r="E35" s="1"/>
      <c r="F35" s="1"/>
      <c r="G35" s="1"/>
      <c r="H35" s="1"/>
      <c r="I35" s="1"/>
    </row>
    <row r="36" spans="1:9" ht="29.25" customHeight="1">
      <c r="A36" s="155"/>
      <c r="B36" s="141" t="s">
        <v>162</v>
      </c>
      <c r="C36" s="142"/>
      <c r="D36" s="156">
        <f>SUM(C32,C33,-C34,-C35)</f>
        <v>926867951</v>
      </c>
      <c r="E36" s="1"/>
      <c r="F36" s="1"/>
      <c r="G36" s="1"/>
      <c r="H36" s="1"/>
      <c r="I36" s="1"/>
    </row>
    <row r="37" spans="1:9" ht="29.25" customHeight="1">
      <c r="A37" s="361" t="str">
        <f>(eff_entity)</f>
        <v>RFM-FARM MARKET ROAD (2015)</v>
      </c>
      <c r="B37" s="361"/>
      <c r="C37" s="361"/>
      <c r="D37" s="361"/>
      <c r="E37" s="1"/>
      <c r="F37" s="1"/>
      <c r="G37" s="1"/>
      <c r="H37" s="1"/>
      <c r="I37" s="1"/>
    </row>
    <row r="38" spans="1:9" ht="29.25" customHeight="1">
      <c r="A38" s="157" t="s">
        <v>68</v>
      </c>
      <c r="B38" s="387" t="s">
        <v>69</v>
      </c>
      <c r="C38" s="388"/>
      <c r="D38" s="157" t="s">
        <v>70</v>
      </c>
      <c r="E38" s="1"/>
      <c r="F38" s="1"/>
      <c r="G38" s="1"/>
      <c r="H38" s="1"/>
      <c r="I38" s="1"/>
    </row>
    <row r="39" spans="1:9" ht="40.5" customHeight="1">
      <c r="A39" s="123">
        <v>17</v>
      </c>
      <c r="B39" s="124" t="s">
        <v>163</v>
      </c>
      <c r="C39" s="125"/>
      <c r="D39" s="126"/>
      <c r="E39" s="1"/>
      <c r="F39" s="1"/>
      <c r="G39" s="1"/>
      <c r="H39" s="1"/>
      <c r="I39" s="1"/>
    </row>
    <row r="40" spans="1:9" ht="120" customHeight="1">
      <c r="A40" s="136"/>
      <c r="B40" s="158" t="s">
        <v>164</v>
      </c>
      <c r="C40" s="159">
        <f>SUM(eff_txblprotested)</f>
        <v>0</v>
      </c>
      <c r="D40" s="160"/>
      <c r="E40" s="1"/>
      <c r="F40" s="1"/>
      <c r="G40" s="1"/>
      <c r="H40" s="1"/>
      <c r="I40" s="1"/>
    </row>
    <row r="41" spans="1:9" ht="199.5" customHeight="1">
      <c r="A41" s="136"/>
      <c r="B41" s="128" t="s">
        <v>165</v>
      </c>
      <c r="C41" s="113">
        <v>0</v>
      </c>
      <c r="D41" s="152"/>
      <c r="E41" s="1"/>
      <c r="F41" s="1"/>
      <c r="G41" s="1"/>
      <c r="H41" s="1"/>
      <c r="I41" s="1"/>
    </row>
    <row r="42" spans="1:13" ht="29.25" customHeight="1">
      <c r="A42" s="116"/>
      <c r="B42" s="133" t="s">
        <v>166</v>
      </c>
      <c r="C42" s="142"/>
      <c r="D42" s="145">
        <f>SUM(C40,C41)</f>
        <v>0</v>
      </c>
      <c r="E42" s="1"/>
      <c r="F42" s="1"/>
      <c r="G42" s="1"/>
      <c r="H42" s="1"/>
      <c r="I42" s="1"/>
      <c r="J42" s="1"/>
      <c r="K42" s="1"/>
      <c r="L42" s="1"/>
      <c r="M42" s="1"/>
    </row>
    <row r="43" spans="1:13" ht="100.5" customHeight="1">
      <c r="A43" s="97">
        <v>18</v>
      </c>
      <c r="B43" s="101" t="s">
        <v>167</v>
      </c>
      <c r="C43" s="102"/>
      <c r="D43" s="161">
        <f>SUM(eff_taxceiling)</f>
        <v>0</v>
      </c>
      <c r="E43" s="32"/>
      <c r="F43" s="32"/>
      <c r="G43" s="32"/>
      <c r="H43" s="32"/>
      <c r="I43" s="32"/>
      <c r="J43" s="32"/>
      <c r="K43" s="32"/>
      <c r="L43" s="32"/>
      <c r="M43" s="32"/>
    </row>
    <row r="44" spans="1:13" ht="29.25" customHeight="1">
      <c r="A44" s="97">
        <v>19</v>
      </c>
      <c r="B44" s="146" t="s">
        <v>168</v>
      </c>
      <c r="C44" s="104"/>
      <c r="D44" s="147">
        <f>SUM(D36,D42,-D43)</f>
        <v>926867951</v>
      </c>
      <c r="E44" s="1"/>
      <c r="F44" s="1"/>
      <c r="G44" s="1"/>
      <c r="H44" s="1"/>
      <c r="I44" s="162"/>
      <c r="J44" s="1"/>
      <c r="K44" s="1"/>
      <c r="L44" s="1"/>
      <c r="M44" s="1"/>
    </row>
    <row r="45" spans="1:13" ht="60.75" customHeight="1">
      <c r="A45" s="97">
        <v>20</v>
      </c>
      <c r="B45" s="101" t="s">
        <v>169</v>
      </c>
      <c r="C45" s="121"/>
      <c r="D45" s="148">
        <v>0</v>
      </c>
      <c r="E45" s="1"/>
      <c r="F45" s="1"/>
      <c r="G45" s="1"/>
      <c r="H45" s="1"/>
      <c r="I45" s="1"/>
      <c r="J45" s="1"/>
      <c r="K45" s="1"/>
      <c r="L45" s="1"/>
      <c r="M45" s="1"/>
    </row>
    <row r="46" spans="1:13" ht="180" customHeight="1">
      <c r="A46" s="97">
        <v>21</v>
      </c>
      <c r="B46" s="101" t="s">
        <v>170</v>
      </c>
      <c r="C46" s="163"/>
      <c r="D46" s="100">
        <f>SUM(eff_newtxbl)</f>
        <v>18643640</v>
      </c>
      <c r="E46" s="1"/>
      <c r="F46" s="1"/>
      <c r="G46" s="1"/>
      <c r="H46" s="1"/>
      <c r="I46" s="1"/>
      <c r="J46" s="1"/>
      <c r="K46" s="1"/>
      <c r="L46" s="1"/>
      <c r="M46" s="1"/>
    </row>
    <row r="47" spans="1:13" ht="29.25" customHeight="1">
      <c r="A47" s="97">
        <v>22</v>
      </c>
      <c r="B47" s="146" t="s">
        <v>171</v>
      </c>
      <c r="C47" s="104"/>
      <c r="D47" s="100">
        <f>SUM(D45,D46)</f>
        <v>18643640</v>
      </c>
      <c r="E47" s="1"/>
      <c r="F47" s="1"/>
      <c r="G47" s="1"/>
      <c r="H47" s="1"/>
      <c r="I47" s="1"/>
      <c r="J47" s="1"/>
      <c r="K47" s="1"/>
      <c r="L47" s="1"/>
      <c r="M47" s="1"/>
    </row>
    <row r="48" spans="1:4" ht="29.25" customHeight="1">
      <c r="A48" s="97">
        <v>23</v>
      </c>
      <c r="B48" s="146" t="s">
        <v>172</v>
      </c>
      <c r="C48" s="104"/>
      <c r="D48" s="100">
        <f>SUM(D44,-D47)</f>
        <v>908224311</v>
      </c>
    </row>
    <row r="49" spans="1:4" ht="29.25" customHeight="1">
      <c r="A49" s="97">
        <v>24</v>
      </c>
      <c r="B49" s="146" t="s">
        <v>173</v>
      </c>
      <c r="C49" s="104"/>
      <c r="D49" s="164">
        <f>SUM(D30/D48)*100</f>
        <v>0.05249529086344838</v>
      </c>
    </row>
    <row r="50" spans="1:4" ht="40.5" customHeight="1">
      <c r="A50" s="97">
        <v>25</v>
      </c>
      <c r="B50" s="101" t="s">
        <v>174</v>
      </c>
      <c r="C50" s="121"/>
      <c r="D50" s="165">
        <v>0</v>
      </c>
    </row>
    <row r="51" spans="1:4" ht="60" customHeight="1">
      <c r="A51" s="166"/>
      <c r="B51" s="400" t="s">
        <v>175</v>
      </c>
      <c r="C51" s="400"/>
      <c r="D51" s="400"/>
    </row>
    <row r="52" spans="1:7" ht="29.25" customHeight="1">
      <c r="A52" s="391" t="s">
        <v>176</v>
      </c>
      <c r="B52" s="391"/>
      <c r="C52" s="391"/>
      <c r="D52" s="391"/>
      <c r="G52" s="167"/>
    </row>
    <row r="53" spans="1:7" ht="29.25" customHeight="1">
      <c r="A53" s="392" t="s">
        <v>136</v>
      </c>
      <c r="B53" s="392"/>
      <c r="C53" s="392"/>
      <c r="D53" s="392"/>
      <c r="G53" s="167"/>
    </row>
    <row r="54" spans="1:7" ht="29.25" customHeight="1">
      <c r="A54" s="393" t="str">
        <f>(eff_entity)</f>
        <v>RFM-FARM MARKET ROAD (2015)</v>
      </c>
      <c r="B54" s="393"/>
      <c r="C54" s="393"/>
      <c r="D54" s="393"/>
      <c r="G54" s="167"/>
    </row>
    <row r="55" spans="1:4" ht="29.25" customHeight="1">
      <c r="A55" s="96" t="s">
        <v>68</v>
      </c>
      <c r="B55" s="389" t="s">
        <v>69</v>
      </c>
      <c r="C55" s="390"/>
      <c r="D55" s="96" t="s">
        <v>70</v>
      </c>
    </row>
    <row r="56" spans="1:4" ht="29.25" customHeight="1">
      <c r="A56" s="97">
        <v>26</v>
      </c>
      <c r="B56" s="168" t="s">
        <v>177</v>
      </c>
      <c r="C56" s="169"/>
      <c r="D56" s="164">
        <f>SUM(eff_morate)*100</f>
        <v>0.0386</v>
      </c>
    </row>
    <row r="57" spans="1:4" ht="29.25" customHeight="1">
      <c r="A57" s="105">
        <v>27</v>
      </c>
      <c r="B57" s="170" t="s">
        <v>178</v>
      </c>
      <c r="C57" s="171"/>
      <c r="D57" s="172">
        <f>SUM(D26)</f>
        <v>1235069932</v>
      </c>
    </row>
    <row r="58" spans="1:4" ht="29.25" customHeight="1">
      <c r="A58" s="123">
        <v>28</v>
      </c>
      <c r="B58" s="173" t="s">
        <v>179</v>
      </c>
      <c r="C58" s="174"/>
      <c r="D58" s="175"/>
    </row>
    <row r="59" spans="1:4" ht="29.25" customHeight="1">
      <c r="A59" s="136"/>
      <c r="B59" s="176" t="s">
        <v>180</v>
      </c>
      <c r="C59" s="177">
        <f>SUM(D57*D56)/100</f>
        <v>476736.99375200004</v>
      </c>
      <c r="D59" s="178"/>
    </row>
    <row r="60" spans="1:4" ht="120" customHeight="1">
      <c r="A60" s="136"/>
      <c r="B60" s="176" t="s">
        <v>181</v>
      </c>
      <c r="C60" s="113">
        <v>0</v>
      </c>
      <c r="D60" s="178"/>
    </row>
    <row r="61" spans="1:4" ht="60" customHeight="1">
      <c r="A61" s="179"/>
      <c r="B61" s="176" t="s">
        <v>182</v>
      </c>
      <c r="C61" s="180">
        <v>0</v>
      </c>
      <c r="D61" s="181"/>
    </row>
    <row r="62" spans="1:4" ht="160.5" customHeight="1">
      <c r="A62" s="182"/>
      <c r="B62" s="183" t="s">
        <v>183</v>
      </c>
      <c r="C62" s="184">
        <v>0</v>
      </c>
      <c r="D62" s="178"/>
    </row>
    <row r="63" spans="1:4" ht="120.75" customHeight="1">
      <c r="A63" s="136"/>
      <c r="B63" s="176" t="s">
        <v>184</v>
      </c>
      <c r="C63" s="113">
        <v>38</v>
      </c>
      <c r="D63" s="178"/>
    </row>
    <row r="64" spans="1:4" ht="80.25" customHeight="1">
      <c r="A64" s="136"/>
      <c r="B64" s="176" t="s">
        <v>185</v>
      </c>
      <c r="C64" s="115">
        <v>0</v>
      </c>
      <c r="D64" s="178"/>
    </row>
    <row r="65" spans="1:4" ht="60" customHeight="1">
      <c r="A65" s="179"/>
      <c r="B65" s="185" t="s">
        <v>186</v>
      </c>
      <c r="C65" s="186">
        <f>SUM(C35)</f>
        <v>0</v>
      </c>
      <c r="D65" s="187"/>
    </row>
    <row r="66" spans="1:4" ht="40.5" customHeight="1">
      <c r="A66" s="188"/>
      <c r="B66" s="189" t="s">
        <v>187</v>
      </c>
      <c r="C66" s="190">
        <f>SUM(C59,C60,C61,C63,C64,-C62-C65)</f>
        <v>476774.99375200004</v>
      </c>
      <c r="D66" s="187"/>
    </row>
    <row r="67" spans="1:4" ht="40.5" customHeight="1">
      <c r="A67" s="191"/>
      <c r="B67" s="189" t="s">
        <v>188</v>
      </c>
      <c r="C67" s="190">
        <f>SUM(C59,C60,C61,C62,C64,C63,-C65)</f>
        <v>476774.99375200004</v>
      </c>
      <c r="D67" s="178"/>
    </row>
    <row r="68" spans="1:4" ht="60" customHeight="1">
      <c r="A68" s="192"/>
      <c r="B68" s="193" t="s">
        <v>189</v>
      </c>
      <c r="C68" s="194"/>
      <c r="D68" s="195">
        <v>476775</v>
      </c>
    </row>
    <row r="69" spans="1:4" ht="30" customHeight="1">
      <c r="A69" s="361" t="str">
        <f>(eff_entity)</f>
        <v>RFM-FARM MARKET ROAD (2015)</v>
      </c>
      <c r="B69" s="361"/>
      <c r="C69" s="361"/>
      <c r="D69" s="361"/>
    </row>
    <row r="70" spans="1:4" ht="29.25" customHeight="1">
      <c r="A70" s="196" t="s">
        <v>68</v>
      </c>
      <c r="B70" s="398" t="s">
        <v>69</v>
      </c>
      <c r="C70" s="399"/>
      <c r="D70" s="196" t="s">
        <v>70</v>
      </c>
    </row>
    <row r="71" spans="1:4" ht="40.5" customHeight="1">
      <c r="A71" s="97">
        <v>29</v>
      </c>
      <c r="B71" s="101" t="s">
        <v>190</v>
      </c>
      <c r="C71" s="102"/>
      <c r="D71" s="100">
        <f>SUM(D48)</f>
        <v>908224311</v>
      </c>
    </row>
    <row r="72" spans="1:4" ht="40.5" customHeight="1">
      <c r="A72" s="97">
        <v>30</v>
      </c>
      <c r="B72" s="101" t="s">
        <v>191</v>
      </c>
      <c r="C72" s="102"/>
      <c r="D72" s="164">
        <f>SUM(D68/D71)*100</f>
        <v>0.05249529155138416</v>
      </c>
    </row>
    <row r="73" spans="1:4" ht="40.5" customHeight="1">
      <c r="A73" s="105">
        <v>31</v>
      </c>
      <c r="B73" s="173" t="s">
        <v>192</v>
      </c>
      <c r="C73" s="174"/>
      <c r="D73" s="108">
        <f>SUM(D72)*1.08</f>
        <v>0.0566949148754949</v>
      </c>
    </row>
    <row r="74" spans="1:4" ht="139.5" customHeight="1">
      <c r="A74" s="123">
        <v>32</v>
      </c>
      <c r="B74" s="173" t="s">
        <v>193</v>
      </c>
      <c r="C74" s="174"/>
      <c r="D74" s="198"/>
    </row>
    <row r="75" spans="1:4" ht="100.5" customHeight="1">
      <c r="A75" s="136"/>
      <c r="B75" s="199" t="s">
        <v>194</v>
      </c>
      <c r="C75" s="113">
        <v>0</v>
      </c>
      <c r="D75" s="200"/>
    </row>
    <row r="76" spans="1:4" ht="29.25" customHeight="1">
      <c r="A76" s="136"/>
      <c r="B76" s="176" t="s">
        <v>195</v>
      </c>
      <c r="C76" s="115">
        <v>0</v>
      </c>
      <c r="D76" s="200"/>
    </row>
    <row r="77" spans="1:4" ht="29.25" customHeight="1">
      <c r="A77" s="136"/>
      <c r="B77" s="176" t="s">
        <v>196</v>
      </c>
      <c r="C77" s="115">
        <v>0</v>
      </c>
      <c r="D77" s="201"/>
    </row>
    <row r="78" spans="1:4" ht="29.25" customHeight="1">
      <c r="A78" s="192"/>
      <c r="B78" s="120" t="s">
        <v>197</v>
      </c>
      <c r="C78" s="129"/>
      <c r="D78" s="129">
        <f>SUM(C75,-C76,-C77)</f>
        <v>0</v>
      </c>
    </row>
    <row r="79" spans="1:4" ht="40.5" customHeight="1">
      <c r="A79" s="116">
        <v>33</v>
      </c>
      <c r="B79" s="120" t="s">
        <v>124</v>
      </c>
      <c r="C79" s="202"/>
      <c r="D79" s="203">
        <v>0</v>
      </c>
    </row>
    <row r="80" spans="1:4" ht="29.25" customHeight="1">
      <c r="A80" s="97">
        <v>34</v>
      </c>
      <c r="B80" s="101" t="s">
        <v>198</v>
      </c>
      <c r="C80" s="102"/>
      <c r="D80" s="100">
        <f>SUM(D78-D79)</f>
        <v>0</v>
      </c>
    </row>
    <row r="81" spans="1:4" ht="40.5" customHeight="1">
      <c r="A81" s="97">
        <v>35</v>
      </c>
      <c r="B81" s="101" t="s">
        <v>199</v>
      </c>
      <c r="C81" s="102"/>
      <c r="D81" s="204">
        <v>0</v>
      </c>
    </row>
    <row r="82" spans="1:4" ht="29.25" customHeight="1">
      <c r="A82" s="97">
        <v>36</v>
      </c>
      <c r="B82" s="101" t="s">
        <v>200</v>
      </c>
      <c r="C82" s="102"/>
      <c r="D82" s="205" t="e">
        <f>SUM(D80)/D81</f>
        <v>#DIV/0!</v>
      </c>
    </row>
    <row r="83" spans="1:4" ht="29.25" customHeight="1">
      <c r="A83" s="97">
        <v>37</v>
      </c>
      <c r="B83" s="101" t="s">
        <v>201</v>
      </c>
      <c r="C83" s="102"/>
      <c r="D83" s="100">
        <f>SUM(D44)</f>
        <v>926867951</v>
      </c>
    </row>
    <row r="84" spans="1:4" ht="29.25" customHeight="1">
      <c r="A84" s="97">
        <v>38</v>
      </c>
      <c r="B84" s="101" t="s">
        <v>202</v>
      </c>
      <c r="C84" s="102"/>
      <c r="D84" s="164" t="e">
        <f>SUM(D82)/D83*100</f>
        <v>#DIV/0!</v>
      </c>
    </row>
    <row r="85" spans="1:4" ht="29.25" customHeight="1">
      <c r="A85" s="97">
        <v>39</v>
      </c>
      <c r="B85" s="101" t="s">
        <v>203</v>
      </c>
      <c r="C85" s="102"/>
      <c r="D85" s="164" t="e">
        <f>SUM(D73,D84)</f>
        <v>#DIV/0!</v>
      </c>
    </row>
    <row r="86" spans="1:4" ht="40.5" customHeight="1">
      <c r="A86" s="97">
        <v>40</v>
      </c>
      <c r="B86" s="206" t="s">
        <v>204</v>
      </c>
      <c r="C86" s="207"/>
      <c r="D86" s="208">
        <v>0</v>
      </c>
    </row>
    <row r="87" spans="1:5" ht="57" customHeight="1">
      <c r="A87" s="209"/>
      <c r="B87" s="402" t="s">
        <v>205</v>
      </c>
      <c r="C87" s="402"/>
      <c r="D87" s="402"/>
      <c r="E87" s="210"/>
    </row>
    <row r="88" spans="1:6" ht="29.25" customHeight="1">
      <c r="A88" s="391" t="s">
        <v>206</v>
      </c>
      <c r="B88" s="391"/>
      <c r="C88" s="391"/>
      <c r="D88" s="391"/>
      <c r="E88" s="391"/>
      <c r="F88" s="391"/>
    </row>
    <row r="89" spans="1:6" ht="29.25" customHeight="1">
      <c r="A89" s="393" t="str">
        <f>(eff_entity)</f>
        <v>RFM-FARM MARKET ROAD (2015)</v>
      </c>
      <c r="B89" s="393"/>
      <c r="C89" s="393"/>
      <c r="D89" s="393"/>
      <c r="E89" s="405"/>
      <c r="F89" s="405"/>
    </row>
    <row r="90" spans="1:6" ht="29.25" customHeight="1">
      <c r="A90" s="197" t="s">
        <v>68</v>
      </c>
      <c r="B90" s="404" t="s">
        <v>69</v>
      </c>
      <c r="C90" s="399"/>
      <c r="D90" s="196" t="s">
        <v>70</v>
      </c>
      <c r="E90" s="391"/>
      <c r="F90" s="391"/>
    </row>
    <row r="91" spans="1:6" ht="80.25" customHeight="1">
      <c r="A91" s="105">
        <v>41</v>
      </c>
      <c r="B91" s="211" t="s">
        <v>207</v>
      </c>
      <c r="C91" s="212"/>
      <c r="D91" s="213">
        <v>0</v>
      </c>
      <c r="E91" s="391"/>
      <c r="F91" s="391"/>
    </row>
    <row r="92" spans="1:6" ht="199.5" customHeight="1">
      <c r="A92" s="214">
        <v>42</v>
      </c>
      <c r="B92" s="211" t="s">
        <v>208</v>
      </c>
      <c r="C92" s="215"/>
      <c r="D92" s="216">
        <v>0</v>
      </c>
      <c r="E92" s="391"/>
      <c r="F92" s="391"/>
    </row>
    <row r="93" spans="1:5" ht="40.5" customHeight="1">
      <c r="A93" s="97">
        <v>43</v>
      </c>
      <c r="B93" s="101" t="s">
        <v>209</v>
      </c>
      <c r="C93" s="102"/>
      <c r="D93" s="100">
        <f>SUM(D83)</f>
        <v>926867951</v>
      </c>
      <c r="E93" s="217"/>
    </row>
    <row r="94" spans="1:4" ht="40.5" customHeight="1">
      <c r="A94" s="97">
        <v>44</v>
      </c>
      <c r="B94" s="101" t="s">
        <v>210</v>
      </c>
      <c r="C94" s="102"/>
      <c r="D94" s="218">
        <f>SUM(D92)/D93*100</f>
        <v>0</v>
      </c>
    </row>
    <row r="95" spans="1:4" ht="40.5" customHeight="1">
      <c r="A95" s="97">
        <v>45</v>
      </c>
      <c r="B95" s="101" t="s">
        <v>211</v>
      </c>
      <c r="C95" s="102"/>
      <c r="D95" s="219">
        <v>0</v>
      </c>
    </row>
    <row r="96" spans="1:4" ht="80.25" customHeight="1">
      <c r="A96" s="214">
        <v>46</v>
      </c>
      <c r="B96" s="101" t="s">
        <v>212</v>
      </c>
      <c r="C96" s="102"/>
      <c r="D96" s="220">
        <v>0</v>
      </c>
    </row>
    <row r="97" spans="1:4" ht="40.5" customHeight="1">
      <c r="A97" s="97">
        <v>47</v>
      </c>
      <c r="B97" s="101" t="s">
        <v>213</v>
      </c>
      <c r="C97" s="102"/>
      <c r="D97" s="220">
        <v>0</v>
      </c>
    </row>
    <row r="98" spans="1:4" ht="40.5" customHeight="1">
      <c r="A98" s="97">
        <v>48</v>
      </c>
      <c r="B98" s="101" t="s">
        <v>214</v>
      </c>
      <c r="C98" s="102"/>
      <c r="D98" s="220">
        <f>SUM(D97-D94)</f>
        <v>0</v>
      </c>
    </row>
    <row r="99" spans="1:4" ht="32.25" customHeight="1">
      <c r="A99" s="403" t="s">
        <v>215</v>
      </c>
      <c r="B99" s="403"/>
      <c r="C99" s="403"/>
      <c r="D99" s="403"/>
    </row>
    <row r="100" spans="1:4" ht="37.5" customHeight="1">
      <c r="A100" s="403"/>
      <c r="B100" s="403"/>
      <c r="C100" s="403"/>
      <c r="D100" s="403"/>
    </row>
    <row r="101" spans="1:4" ht="29.25" customHeight="1">
      <c r="A101" s="401" t="s">
        <v>136</v>
      </c>
      <c r="B101" s="401"/>
      <c r="C101" s="401"/>
      <c r="D101" s="401"/>
    </row>
    <row r="102" spans="1:4" ht="29.25" customHeight="1">
      <c r="A102" s="406" t="str">
        <f>(eff_entity)</f>
        <v>RFM-FARM MARKET ROAD (2015)</v>
      </c>
      <c r="B102" s="406"/>
      <c r="C102" s="406"/>
      <c r="D102" s="406"/>
    </row>
    <row r="103" spans="1:4" ht="29.25" customHeight="1">
      <c r="A103" s="196" t="s">
        <v>68</v>
      </c>
      <c r="B103" s="398" t="s">
        <v>69</v>
      </c>
      <c r="C103" s="399"/>
      <c r="D103" s="196" t="s">
        <v>70</v>
      </c>
    </row>
    <row r="104" spans="1:4" ht="80.25" customHeight="1">
      <c r="A104" s="97">
        <v>49</v>
      </c>
      <c r="B104" s="101" t="s">
        <v>216</v>
      </c>
      <c r="C104" s="102"/>
      <c r="D104" s="149">
        <v>0</v>
      </c>
    </row>
    <row r="105" spans="1:4" ht="40.5" customHeight="1">
      <c r="A105" s="97">
        <v>50</v>
      </c>
      <c r="B105" s="101" t="s">
        <v>209</v>
      </c>
      <c r="C105" s="102"/>
      <c r="D105" s="100">
        <f>SUM(D83)</f>
        <v>926867951</v>
      </c>
    </row>
    <row r="106" spans="1:4" ht="40.5" customHeight="1">
      <c r="A106" s="97">
        <v>51</v>
      </c>
      <c r="B106" s="101" t="s">
        <v>217</v>
      </c>
      <c r="C106" s="102"/>
      <c r="D106" s="221">
        <f>SUM(D104/D105)*100</f>
        <v>0</v>
      </c>
    </row>
    <row r="107" spans="1:4" ht="60" customHeight="1">
      <c r="A107" s="97">
        <v>52</v>
      </c>
      <c r="B107" s="168" t="s">
        <v>218</v>
      </c>
      <c r="C107" s="102"/>
      <c r="D107" s="220"/>
    </row>
    <row r="108" spans="1:4" ht="29.25" customHeight="1">
      <c r="A108" s="222"/>
      <c r="B108" s="222"/>
      <c r="C108" s="222"/>
      <c r="D108" s="223"/>
    </row>
  </sheetData>
  <sheetProtection password="CCA6" sheet="1"/>
  <mergeCells count="29">
    <mergeCell ref="E88:F88"/>
    <mergeCell ref="E89:F89"/>
    <mergeCell ref="E90:F90"/>
    <mergeCell ref="E91:F91"/>
    <mergeCell ref="E92:F92"/>
    <mergeCell ref="A102:D102"/>
    <mergeCell ref="B103:C103"/>
    <mergeCell ref="A101:D101"/>
    <mergeCell ref="B87:D87"/>
    <mergeCell ref="A88:D88"/>
    <mergeCell ref="A99:D100"/>
    <mergeCell ref="A89:D89"/>
    <mergeCell ref="B90:C90"/>
    <mergeCell ref="A2:D2"/>
    <mergeCell ref="A1:D1"/>
    <mergeCell ref="A9:A12"/>
    <mergeCell ref="B4:C4"/>
    <mergeCell ref="B70:C70"/>
    <mergeCell ref="A37:D37"/>
    <mergeCell ref="A19:D19"/>
    <mergeCell ref="B20:C20"/>
    <mergeCell ref="B51:D51"/>
    <mergeCell ref="A3:D3"/>
    <mergeCell ref="B38:C38"/>
    <mergeCell ref="B55:C55"/>
    <mergeCell ref="A69:D69"/>
    <mergeCell ref="A52:D52"/>
    <mergeCell ref="A53:D53"/>
    <mergeCell ref="A54:D54"/>
  </mergeCells>
  <printOptions/>
  <pageMargins left="0.25" right="0.25" top="0.75" bottom="0.75" header="0.3" footer="0.3"/>
  <pageSetup errors="blank" fitToHeight="32" horizontalDpi="300" verticalDpi="300" orientation="portrait" scale="70" r:id="rId1"/>
  <headerFooter>
    <oddHeader>&amp;L&amp;D   &amp;T&amp;R&amp;P</oddHeader>
  </headerFooter>
  <rowBreaks count="6" manualBreakCount="6">
    <brk id="18" max="255" man="1"/>
    <brk id="36" max="255" man="1"/>
    <brk id="51" max="255" man="1"/>
    <brk id="68" max="255" man="1"/>
    <brk id="87" max="255" man="1"/>
    <brk id="9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81"/>
  <sheetViews>
    <sheetView zoomScale="110" zoomScaleNormal="110" zoomScalePageLayoutView="0" workbookViewId="0" topLeftCell="A1">
      <selection activeCell="K17" sqref="K17:M17"/>
    </sheetView>
  </sheetViews>
  <sheetFormatPr defaultColWidth="9.33203125" defaultRowHeight="12.75"/>
  <cols>
    <col min="1" max="1" width="25.66015625" style="224" customWidth="1"/>
    <col min="2" max="2" width="14" style="224" customWidth="1"/>
    <col min="3" max="3" width="4.33203125" style="224" customWidth="1"/>
    <col min="4" max="4" width="5.5" style="224" customWidth="1"/>
    <col min="5" max="5" width="2.33203125" style="224" customWidth="1"/>
    <col min="6" max="6" width="14" style="224" customWidth="1"/>
    <col min="7" max="7" width="9.16015625" style="224" customWidth="1"/>
    <col min="8" max="8" width="14" style="224" customWidth="1"/>
    <col min="9" max="9" width="2.33203125" style="224" customWidth="1"/>
    <col min="10" max="10" width="32.5" style="224" customWidth="1"/>
    <col min="11" max="11" width="7.66015625" style="224" customWidth="1"/>
    <col min="12" max="12" width="18.16015625" style="224" customWidth="1"/>
    <col min="13" max="13" width="26.5" style="224" customWidth="1"/>
    <col min="14" max="14" width="2.66015625" style="224" customWidth="1"/>
    <col min="15" max="16384" width="9.33203125" style="224" customWidth="1"/>
  </cols>
  <sheetData>
    <row r="1" spans="1:13" ht="15.75">
      <c r="A1" s="414" t="s">
        <v>219</v>
      </c>
      <c r="B1" s="414"/>
      <c r="C1" s="414"/>
      <c r="D1" s="414"/>
      <c r="E1" s="414"/>
      <c r="F1" s="414"/>
      <c r="G1" s="414"/>
      <c r="H1" s="414"/>
      <c r="I1" s="414"/>
      <c r="J1" s="414"/>
      <c r="K1" s="414"/>
      <c r="L1" s="414"/>
      <c r="M1" s="414"/>
    </row>
    <row r="2" spans="1:13" ht="33">
      <c r="A2" s="415" t="s">
        <v>220</v>
      </c>
      <c r="B2" s="415"/>
      <c r="C2" s="415"/>
      <c r="D2" s="415"/>
      <c r="E2" s="415"/>
      <c r="F2" s="415"/>
      <c r="G2" s="415"/>
      <c r="H2" s="415"/>
      <c r="I2" s="415"/>
      <c r="J2" s="415"/>
      <c r="K2" s="415"/>
      <c r="L2" s="415"/>
      <c r="M2" s="415"/>
    </row>
    <row r="3" spans="1:13" ht="15.75">
      <c r="A3" s="417"/>
      <c r="B3" s="417"/>
      <c r="C3" s="417"/>
      <c r="D3" s="417"/>
      <c r="E3" s="417"/>
      <c r="F3" s="417"/>
      <c r="G3" s="417"/>
      <c r="H3" s="417"/>
      <c r="I3" s="417"/>
      <c r="J3" s="417"/>
      <c r="K3" s="417"/>
      <c r="L3" s="417"/>
      <c r="M3" s="417"/>
    </row>
    <row r="4" spans="1:13" ht="15.75">
      <c r="A4" s="418"/>
      <c r="B4" s="418"/>
      <c r="C4" s="418"/>
      <c r="D4" s="418"/>
      <c r="E4" s="418"/>
      <c r="F4" s="418"/>
      <c r="G4" s="418"/>
      <c r="H4" s="418"/>
      <c r="I4" s="418"/>
      <c r="J4" s="418"/>
      <c r="K4" s="418"/>
      <c r="L4" s="418"/>
      <c r="M4" s="418"/>
    </row>
    <row r="5" spans="1:13" ht="15.75">
      <c r="A5" s="410">
        <f>SUM('ETR Worksheet'!L2)</f>
        <v>2015</v>
      </c>
      <c r="B5" s="410"/>
      <c r="C5" s="408" t="s">
        <v>221</v>
      </c>
      <c r="D5" s="408"/>
      <c r="E5" s="408"/>
      <c r="F5" s="408"/>
      <c r="G5" s="408"/>
      <c r="H5" s="416" t="str">
        <f>(eff_entity)</f>
        <v>RFM-FARM MARKET ROAD (2015)</v>
      </c>
      <c r="I5" s="416"/>
      <c r="J5" s="416"/>
      <c r="K5" s="416"/>
      <c r="L5" s="416"/>
      <c r="M5" s="416"/>
    </row>
    <row r="6" spans="1:13" ht="15.75">
      <c r="A6" s="421" t="s">
        <v>222</v>
      </c>
      <c r="B6" s="421"/>
      <c r="C6" s="229"/>
      <c r="D6" s="229"/>
      <c r="E6" s="229"/>
      <c r="F6" s="229"/>
      <c r="G6" s="229"/>
      <c r="H6" s="421" t="s">
        <v>223</v>
      </c>
      <c r="I6" s="421"/>
      <c r="J6" s="421"/>
      <c r="K6" s="421"/>
      <c r="L6" s="421"/>
      <c r="M6" s="421"/>
    </row>
    <row r="7" spans="1:13" ht="15.75">
      <c r="A7" s="34" t="s">
        <v>224</v>
      </c>
      <c r="B7" s="410">
        <f>SUM('ETR Worksheet'!L2)</f>
        <v>2015</v>
      </c>
      <c r="C7" s="410"/>
      <c r="D7" s="410"/>
      <c r="E7" s="408" t="s">
        <v>225</v>
      </c>
      <c r="F7" s="408"/>
      <c r="G7" s="408"/>
      <c r="H7" s="410" t="str">
        <f>(eff_entity)</f>
        <v>RFM-FARM MARKET ROAD (2015)</v>
      </c>
      <c r="I7" s="410"/>
      <c r="J7" s="410"/>
      <c r="K7" s="410"/>
      <c r="L7" s="410"/>
      <c r="M7" s="410"/>
    </row>
    <row r="8" spans="1:13" ht="14.25" customHeight="1">
      <c r="A8" s="34"/>
      <c r="B8" s="421" t="s">
        <v>222</v>
      </c>
      <c r="C8" s="421"/>
      <c r="D8" s="421"/>
      <c r="E8" s="34"/>
      <c r="F8" s="34"/>
      <c r="G8" s="34"/>
      <c r="H8" s="421" t="s">
        <v>223</v>
      </c>
      <c r="I8" s="421"/>
      <c r="J8" s="421"/>
      <c r="K8" s="421"/>
      <c r="L8" s="421"/>
      <c r="M8" s="421"/>
    </row>
    <row r="9" spans="1:13" ht="10.5" customHeight="1">
      <c r="A9" s="408"/>
      <c r="B9" s="408"/>
      <c r="C9" s="408"/>
      <c r="D9" s="408"/>
      <c r="E9" s="408"/>
      <c r="F9" s="408"/>
      <c r="G9" s="408"/>
      <c r="H9" s="408"/>
      <c r="I9" s="408"/>
      <c r="J9" s="408"/>
      <c r="K9" s="408"/>
      <c r="L9" s="408"/>
      <c r="M9" s="408"/>
    </row>
    <row r="10" spans="1:13" ht="15.75">
      <c r="A10" s="409" t="s">
        <v>226</v>
      </c>
      <c r="B10" s="409"/>
      <c r="C10" s="409"/>
      <c r="D10" s="409"/>
      <c r="E10" s="409"/>
      <c r="F10" s="409"/>
      <c r="G10" s="409"/>
      <c r="H10" s="409"/>
      <c r="I10" s="409"/>
      <c r="J10" s="409"/>
      <c r="K10" s="409"/>
      <c r="L10" s="409"/>
      <c r="M10" s="409"/>
    </row>
    <row r="11" spans="1:13" ht="15.75">
      <c r="A11" s="409" t="s">
        <v>227</v>
      </c>
      <c r="B11" s="409"/>
      <c r="C11" s="409"/>
      <c r="D11" s="409"/>
      <c r="E11" s="409"/>
      <c r="F11" s="409"/>
      <c r="G11" s="409"/>
      <c r="H11" s="409"/>
      <c r="I11" s="409"/>
      <c r="J11" s="409"/>
      <c r="K11" s="409"/>
      <c r="L11" s="409"/>
      <c r="M11" s="409"/>
    </row>
    <row r="12" spans="1:13" ht="15.75">
      <c r="A12" s="409" t="s">
        <v>228</v>
      </c>
      <c r="B12" s="409"/>
      <c r="C12" s="409"/>
      <c r="D12" s="409"/>
      <c r="E12" s="409"/>
      <c r="F12" s="409"/>
      <c r="G12" s="409"/>
      <c r="H12" s="409"/>
      <c r="I12" s="409"/>
      <c r="J12" s="409"/>
      <c r="K12" s="409"/>
      <c r="L12" s="409"/>
      <c r="M12" s="409"/>
    </row>
    <row r="13" spans="1:13" ht="15.75" customHeight="1">
      <c r="A13" s="419" t="s">
        <v>229</v>
      </c>
      <c r="B13" s="419"/>
      <c r="C13" s="419"/>
      <c r="D13" s="419"/>
      <c r="E13" s="419"/>
      <c r="F13" s="419"/>
      <c r="G13" s="419"/>
      <c r="H13" s="419"/>
      <c r="I13" s="419"/>
      <c r="J13" s="419"/>
      <c r="K13" s="419"/>
      <c r="L13" s="419"/>
      <c r="M13" s="419"/>
    </row>
    <row r="14" spans="1:13" ht="15.75">
      <c r="A14" s="409" t="s">
        <v>230</v>
      </c>
      <c r="B14" s="409"/>
      <c r="C14" s="409"/>
      <c r="D14" s="409"/>
      <c r="E14" s="409"/>
      <c r="F14" s="409"/>
      <c r="G14" s="409"/>
      <c r="H14" s="409"/>
      <c r="I14" s="409"/>
      <c r="J14" s="409"/>
      <c r="K14" s="409"/>
      <c r="L14" s="409"/>
      <c r="M14" s="409"/>
    </row>
    <row r="15" spans="1:13" ht="15.75">
      <c r="A15" s="408"/>
      <c r="B15" s="408"/>
      <c r="C15" s="408"/>
      <c r="D15" s="408"/>
      <c r="E15" s="408"/>
      <c r="F15" s="408"/>
      <c r="G15" s="408"/>
      <c r="H15" s="408"/>
      <c r="I15" s="408"/>
      <c r="J15" s="408"/>
      <c r="K15" s="408"/>
      <c r="L15" s="408"/>
      <c r="M15" s="408"/>
    </row>
    <row r="16" spans="1:13" ht="15.75">
      <c r="A16" s="34"/>
      <c r="B16" s="412" t="s">
        <v>231</v>
      </c>
      <c r="C16" s="412"/>
      <c r="D16" s="412"/>
      <c r="E16" s="412"/>
      <c r="F16" s="412"/>
      <c r="G16" s="412"/>
      <c r="H16" s="412"/>
      <c r="I16" s="412"/>
      <c r="J16" s="412"/>
      <c r="K16" s="412"/>
      <c r="L16" s="412"/>
      <c r="M16" s="412"/>
    </row>
    <row r="17" spans="1:13" ht="15.75">
      <c r="A17" s="34"/>
      <c r="B17" s="34"/>
      <c r="C17" s="34" t="s">
        <v>232</v>
      </c>
      <c r="D17" s="34"/>
      <c r="E17" s="34"/>
      <c r="F17" s="34"/>
      <c r="G17" s="34"/>
      <c r="H17" s="34"/>
      <c r="I17" s="34"/>
      <c r="J17" s="34"/>
      <c r="K17" s="407"/>
      <c r="L17" s="407"/>
      <c r="M17" s="407"/>
    </row>
    <row r="18" spans="1:13" ht="10.5" customHeight="1">
      <c r="A18" s="408"/>
      <c r="B18" s="408"/>
      <c r="C18" s="408"/>
      <c r="D18" s="408"/>
      <c r="E18" s="408"/>
      <c r="F18" s="408"/>
      <c r="G18" s="408"/>
      <c r="H18" s="408"/>
      <c r="I18" s="408"/>
      <c r="J18" s="408"/>
      <c r="K18" s="408"/>
      <c r="L18" s="408"/>
      <c r="M18" s="408"/>
    </row>
    <row r="19" spans="1:13" ht="15.75">
      <c r="A19" s="34"/>
      <c r="B19" s="34"/>
      <c r="C19" s="34" t="s">
        <v>233</v>
      </c>
      <c r="D19" s="34"/>
      <c r="E19" s="34"/>
      <c r="F19" s="34"/>
      <c r="G19" s="34"/>
      <c r="H19" s="34"/>
      <c r="I19" s="34"/>
      <c r="J19" s="34"/>
      <c r="K19" s="407"/>
      <c r="L19" s="407"/>
      <c r="M19" s="407"/>
    </row>
    <row r="20" spans="1:13" ht="10.5" customHeight="1">
      <c r="A20" s="418"/>
      <c r="B20" s="418"/>
      <c r="C20" s="418"/>
      <c r="D20" s="418"/>
      <c r="E20" s="418"/>
      <c r="F20" s="418"/>
      <c r="G20" s="418"/>
      <c r="H20" s="418"/>
      <c r="I20" s="418"/>
      <c r="J20" s="418"/>
      <c r="K20" s="418"/>
      <c r="L20" s="418"/>
      <c r="M20" s="418"/>
    </row>
    <row r="21" spans="1:13" ht="15.75">
      <c r="A21" s="34"/>
      <c r="B21" s="34"/>
      <c r="C21" s="34" t="s">
        <v>234</v>
      </c>
      <c r="D21" s="34"/>
      <c r="E21" s="34"/>
      <c r="F21" s="34"/>
      <c r="G21" s="34"/>
      <c r="H21" s="227"/>
      <c r="I21" s="34"/>
      <c r="J21" s="227"/>
      <c r="K21" s="407"/>
      <c r="L21" s="407"/>
      <c r="M21" s="407"/>
    </row>
    <row r="22" spans="1:13" ht="10.5" customHeight="1">
      <c r="A22" s="408"/>
      <c r="B22" s="408"/>
      <c r="C22" s="408"/>
      <c r="D22" s="408"/>
      <c r="E22" s="408"/>
      <c r="F22" s="408"/>
      <c r="G22" s="408"/>
      <c r="H22" s="408"/>
      <c r="I22" s="408"/>
      <c r="J22" s="408"/>
      <c r="K22" s="408"/>
      <c r="L22" s="408"/>
      <c r="M22" s="408"/>
    </row>
    <row r="23" spans="1:13" ht="15.75">
      <c r="A23" s="34"/>
      <c r="B23" s="34"/>
      <c r="C23" s="34" t="s">
        <v>235</v>
      </c>
      <c r="D23" s="34"/>
      <c r="E23" s="34"/>
      <c r="F23" s="34"/>
      <c r="G23" s="34"/>
      <c r="H23" s="34"/>
      <c r="I23" s="34"/>
      <c r="J23" s="34"/>
      <c r="K23" s="407"/>
      <c r="L23" s="407"/>
      <c r="M23" s="407"/>
    </row>
    <row r="24" spans="1:13" ht="10.5" customHeight="1">
      <c r="A24" s="408"/>
      <c r="B24" s="408"/>
      <c r="C24" s="408"/>
      <c r="D24" s="408"/>
      <c r="E24" s="408"/>
      <c r="F24" s="408"/>
      <c r="G24" s="408"/>
      <c r="H24" s="408"/>
      <c r="I24" s="408"/>
      <c r="J24" s="408"/>
      <c r="K24" s="408"/>
      <c r="L24" s="408"/>
      <c r="M24" s="408"/>
    </row>
    <row r="25" spans="1:13" ht="15.75">
      <c r="A25" s="34"/>
      <c r="B25" s="34"/>
      <c r="C25" s="34" t="s">
        <v>236</v>
      </c>
      <c r="D25" s="34"/>
      <c r="E25" s="34"/>
      <c r="F25" s="34"/>
      <c r="G25" s="34"/>
      <c r="H25" s="34"/>
      <c r="I25" s="34"/>
      <c r="J25" s="34"/>
      <c r="K25" s="407"/>
      <c r="L25" s="407"/>
      <c r="M25" s="34" t="s">
        <v>237</v>
      </c>
    </row>
    <row r="26" spans="1:13" ht="10.5" customHeight="1">
      <c r="A26" s="408"/>
      <c r="B26" s="408"/>
      <c r="C26" s="408"/>
      <c r="D26" s="408"/>
      <c r="E26" s="408"/>
      <c r="F26" s="408"/>
      <c r="G26" s="408"/>
      <c r="H26" s="408"/>
      <c r="I26" s="408"/>
      <c r="J26" s="408"/>
      <c r="K26" s="408"/>
      <c r="L26" s="408"/>
      <c r="M26" s="408"/>
    </row>
    <row r="27" spans="1:13" ht="15.75">
      <c r="A27" s="34"/>
      <c r="B27" s="412" t="s">
        <v>238</v>
      </c>
      <c r="C27" s="412"/>
      <c r="D27" s="412"/>
      <c r="E27" s="412"/>
      <c r="F27" s="412"/>
      <c r="G27" s="412"/>
      <c r="H27" s="412"/>
      <c r="I27" s="412"/>
      <c r="J27" s="412"/>
      <c r="K27" s="412"/>
      <c r="L27" s="412"/>
      <c r="M27" s="412"/>
    </row>
    <row r="28" spans="1:13" ht="15.75">
      <c r="A28" s="34"/>
      <c r="B28" s="34"/>
      <c r="C28" s="409" t="s">
        <v>239</v>
      </c>
      <c r="D28" s="409"/>
      <c r="E28" s="409"/>
      <c r="F28" s="409"/>
      <c r="G28" s="409"/>
      <c r="H28" s="409"/>
      <c r="I28" s="409"/>
      <c r="J28" s="409"/>
      <c r="K28" s="407"/>
      <c r="L28" s="407"/>
      <c r="M28" s="407"/>
    </row>
    <row r="29" spans="1:13" ht="10.5" customHeight="1">
      <c r="A29" s="408"/>
      <c r="B29" s="408"/>
      <c r="C29" s="408"/>
      <c r="D29" s="408"/>
      <c r="E29" s="408"/>
      <c r="F29" s="408"/>
      <c r="G29" s="408"/>
      <c r="H29" s="408"/>
      <c r="I29" s="408"/>
      <c r="J29" s="408"/>
      <c r="K29" s="408"/>
      <c r="L29" s="408"/>
      <c r="M29" s="408"/>
    </row>
    <row r="30" spans="1:13" ht="15.75">
      <c r="A30" s="34"/>
      <c r="B30" s="230" t="s">
        <v>240</v>
      </c>
      <c r="C30" s="409" t="s">
        <v>241</v>
      </c>
      <c r="D30" s="409"/>
      <c r="E30" s="409"/>
      <c r="F30" s="409"/>
      <c r="G30" s="409"/>
      <c r="H30" s="409"/>
      <c r="I30" s="409"/>
      <c r="J30" s="409"/>
      <c r="K30" s="407"/>
      <c r="L30" s="407"/>
      <c r="M30" s="407"/>
    </row>
    <row r="31" spans="1:13" ht="10.5" customHeight="1">
      <c r="A31" s="408"/>
      <c r="B31" s="408"/>
      <c r="C31" s="408"/>
      <c r="D31" s="408"/>
      <c r="E31" s="408"/>
      <c r="F31" s="408"/>
      <c r="G31" s="408"/>
      <c r="H31" s="408"/>
      <c r="I31" s="408"/>
      <c r="J31" s="408"/>
      <c r="K31" s="408"/>
      <c r="L31" s="408"/>
      <c r="M31" s="408"/>
    </row>
    <row r="32" spans="1:13" ht="15.75">
      <c r="A32" s="34"/>
      <c r="B32" s="230" t="s">
        <v>242</v>
      </c>
      <c r="C32" s="409" t="s">
        <v>243</v>
      </c>
      <c r="D32" s="409"/>
      <c r="E32" s="409"/>
      <c r="F32" s="409"/>
      <c r="G32" s="409"/>
      <c r="H32" s="409"/>
      <c r="I32" s="409"/>
      <c r="J32" s="409"/>
      <c r="K32" s="408"/>
      <c r="L32" s="408"/>
      <c r="M32" s="408"/>
    </row>
    <row r="33" spans="1:13" ht="15.75">
      <c r="A33" s="34"/>
      <c r="B33" s="34"/>
      <c r="C33" s="409" t="s">
        <v>244</v>
      </c>
      <c r="D33" s="409"/>
      <c r="E33" s="409"/>
      <c r="F33" s="409"/>
      <c r="G33" s="409"/>
      <c r="H33" s="409"/>
      <c r="I33" s="409"/>
      <c r="J33" s="409"/>
      <c r="K33" s="420"/>
      <c r="L33" s="420"/>
      <c r="M33" s="34" t="s">
        <v>237</v>
      </c>
    </row>
    <row r="34" spans="1:13" ht="15.75">
      <c r="A34" s="410"/>
      <c r="B34" s="410"/>
      <c r="C34" s="410"/>
      <c r="D34" s="410"/>
      <c r="E34" s="410"/>
      <c r="F34" s="410"/>
      <c r="G34" s="410"/>
      <c r="H34" s="410"/>
      <c r="I34" s="410"/>
      <c r="J34" s="410"/>
      <c r="K34" s="410"/>
      <c r="L34" s="410"/>
      <c r="M34" s="410"/>
    </row>
    <row r="35" spans="1:13" ht="15.75">
      <c r="A35" s="228"/>
      <c r="B35" s="228"/>
      <c r="C35" s="228"/>
      <c r="D35" s="228"/>
      <c r="E35" s="228"/>
      <c r="F35" s="228"/>
      <c r="G35" s="228"/>
      <c r="H35" s="228"/>
      <c r="I35" s="228"/>
      <c r="J35" s="228"/>
      <c r="K35" s="228"/>
      <c r="L35" s="228"/>
      <c r="M35" s="228"/>
    </row>
    <row r="36" spans="1:13" ht="15.75">
      <c r="A36" s="231"/>
      <c r="B36" s="409" t="s">
        <v>245</v>
      </c>
      <c r="C36" s="409"/>
      <c r="D36" s="409"/>
      <c r="E36" s="409"/>
      <c r="F36" s="409"/>
      <c r="G36" s="409"/>
      <c r="H36" s="409"/>
      <c r="I36" s="409"/>
      <c r="J36" s="409"/>
      <c r="K36" s="409"/>
      <c r="L36" s="409"/>
      <c r="M36" s="409"/>
    </row>
    <row r="37" spans="1:13" ht="15.75">
      <c r="A37" s="229"/>
      <c r="B37" s="409" t="s">
        <v>246</v>
      </c>
      <c r="C37" s="409"/>
      <c r="D37" s="409"/>
      <c r="E37" s="409"/>
      <c r="F37" s="409"/>
      <c r="G37" s="409"/>
      <c r="H37" s="409"/>
      <c r="I37" s="409"/>
      <c r="J37" s="409"/>
      <c r="K37" s="409"/>
      <c r="L37" s="409"/>
      <c r="M37" s="409"/>
    </row>
    <row r="38" spans="1:13" ht="10.5" customHeight="1">
      <c r="A38" s="418"/>
      <c r="B38" s="418"/>
      <c r="C38" s="418"/>
      <c r="D38" s="418"/>
      <c r="E38" s="418"/>
      <c r="F38" s="418"/>
      <c r="G38" s="418"/>
      <c r="H38" s="418"/>
      <c r="I38" s="418"/>
      <c r="J38" s="418"/>
      <c r="K38" s="418"/>
      <c r="L38" s="418"/>
      <c r="M38" s="418"/>
    </row>
    <row r="39" spans="1:13" ht="15.75">
      <c r="A39" s="34"/>
      <c r="B39" s="230" t="s">
        <v>247</v>
      </c>
      <c r="C39" s="409" t="s">
        <v>248</v>
      </c>
      <c r="D39" s="409"/>
      <c r="E39" s="409"/>
      <c r="F39" s="409"/>
      <c r="G39" s="409"/>
      <c r="H39" s="409"/>
      <c r="I39" s="409"/>
      <c r="J39" s="409"/>
      <c r="K39" s="407" t="s">
        <v>249</v>
      </c>
      <c r="L39" s="407"/>
      <c r="M39" s="34" t="s">
        <v>237</v>
      </c>
    </row>
    <row r="40" spans="1:13" ht="10.5" customHeight="1">
      <c r="A40" s="408"/>
      <c r="B40" s="408"/>
      <c r="C40" s="408"/>
      <c r="D40" s="408"/>
      <c r="E40" s="408"/>
      <c r="F40" s="408"/>
      <c r="G40" s="408"/>
      <c r="H40" s="408"/>
      <c r="I40" s="408"/>
      <c r="J40" s="408"/>
      <c r="K40" s="408"/>
      <c r="L40" s="408"/>
      <c r="M40" s="408"/>
    </row>
    <row r="41" spans="1:13" ht="15.75">
      <c r="A41" s="229"/>
      <c r="B41" s="232" t="s">
        <v>242</v>
      </c>
      <c r="C41" s="409" t="s">
        <v>250</v>
      </c>
      <c r="D41" s="409"/>
      <c r="E41" s="409"/>
      <c r="F41" s="409"/>
      <c r="G41" s="409"/>
      <c r="H41" s="409"/>
      <c r="I41" s="409"/>
      <c r="J41" s="409"/>
      <c r="K41" s="407" t="s">
        <v>249</v>
      </c>
      <c r="L41" s="407"/>
      <c r="M41" s="34" t="s">
        <v>237</v>
      </c>
    </row>
    <row r="42" spans="1:13" ht="10.5" customHeight="1">
      <c r="A42" s="411"/>
      <c r="B42" s="411"/>
      <c r="C42" s="411"/>
      <c r="D42" s="411"/>
      <c r="E42" s="411"/>
      <c r="F42" s="411"/>
      <c r="G42" s="411"/>
      <c r="H42" s="411"/>
      <c r="I42" s="411"/>
      <c r="J42" s="411"/>
      <c r="K42" s="411"/>
      <c r="L42" s="411"/>
      <c r="M42" s="411"/>
    </row>
    <row r="43" spans="1:13" ht="10.5" customHeight="1">
      <c r="A43" s="227"/>
      <c r="B43" s="233"/>
      <c r="C43" s="233"/>
      <c r="D43" s="233"/>
      <c r="E43" s="233"/>
      <c r="F43" s="233"/>
      <c r="G43" s="233"/>
      <c r="H43" s="233"/>
      <c r="I43" s="233"/>
      <c r="J43" s="233"/>
      <c r="K43" s="233"/>
      <c r="L43" s="233"/>
      <c r="M43" s="233"/>
    </row>
    <row r="44" spans="1:13" ht="15.75">
      <c r="A44" s="229"/>
      <c r="B44" s="412" t="s">
        <v>251</v>
      </c>
      <c r="C44" s="412"/>
      <c r="D44" s="412"/>
      <c r="E44" s="412"/>
      <c r="F44" s="412"/>
      <c r="G44" s="412"/>
      <c r="H44" s="412"/>
      <c r="I44" s="412"/>
      <c r="J44" s="412"/>
      <c r="K44" s="412"/>
      <c r="L44" s="412"/>
      <c r="M44" s="412"/>
    </row>
    <row r="45" spans="1:13" ht="15.75">
      <c r="A45" s="229"/>
      <c r="B45" s="229"/>
      <c r="C45" s="409" t="s">
        <v>252</v>
      </c>
      <c r="D45" s="409"/>
      <c r="E45" s="409"/>
      <c r="F45" s="409"/>
      <c r="G45" s="409"/>
      <c r="H45" s="409"/>
      <c r="I45" s="409"/>
      <c r="J45" s="409"/>
      <c r="K45" s="409"/>
      <c r="L45" s="409"/>
      <c r="M45" s="409"/>
    </row>
    <row r="46" spans="1:13" ht="15.75">
      <c r="A46" s="34"/>
      <c r="B46" s="34"/>
      <c r="C46" s="409" t="s">
        <v>253</v>
      </c>
      <c r="D46" s="409"/>
      <c r="E46" s="409"/>
      <c r="F46" s="409"/>
      <c r="G46" s="409"/>
      <c r="H46" s="409"/>
      <c r="I46" s="409"/>
      <c r="J46" s="409"/>
      <c r="K46" s="409"/>
      <c r="L46" s="409"/>
      <c r="M46" s="409"/>
    </row>
    <row r="47" spans="1:13" ht="15.75">
      <c r="A47" s="34"/>
      <c r="B47" s="34"/>
      <c r="C47" s="409" t="s">
        <v>254</v>
      </c>
      <c r="D47" s="409"/>
      <c r="E47" s="409"/>
      <c r="F47" s="409"/>
      <c r="G47" s="409"/>
      <c r="H47" s="409"/>
      <c r="I47" s="409"/>
      <c r="J47" s="409"/>
      <c r="K47" s="409"/>
      <c r="L47" s="409"/>
      <c r="M47" s="409"/>
    </row>
    <row r="48" spans="1:13" ht="15.75">
      <c r="A48" s="34"/>
      <c r="B48" s="34"/>
      <c r="C48" s="409" t="s">
        <v>255</v>
      </c>
      <c r="D48" s="409"/>
      <c r="E48" s="409"/>
      <c r="F48" s="409"/>
      <c r="G48" s="409"/>
      <c r="H48" s="409"/>
      <c r="I48" s="409"/>
      <c r="J48" s="409"/>
      <c r="K48" s="407" t="s">
        <v>249</v>
      </c>
      <c r="L48" s="407"/>
      <c r="M48" s="407"/>
    </row>
    <row r="49" spans="1:13" ht="10.5" customHeight="1">
      <c r="A49" s="413"/>
      <c r="B49" s="413"/>
      <c r="C49" s="413"/>
      <c r="D49" s="413"/>
      <c r="E49" s="413"/>
      <c r="F49" s="413"/>
      <c r="G49" s="413"/>
      <c r="H49" s="413"/>
      <c r="I49" s="413"/>
      <c r="J49" s="413"/>
      <c r="K49" s="413"/>
      <c r="L49" s="413"/>
      <c r="M49" s="413"/>
    </row>
    <row r="50" spans="1:13" ht="15.75">
      <c r="A50" s="34"/>
      <c r="B50" s="230" t="s">
        <v>256</v>
      </c>
      <c r="C50" s="409" t="s">
        <v>257</v>
      </c>
      <c r="D50" s="409"/>
      <c r="E50" s="409"/>
      <c r="F50" s="409"/>
      <c r="G50" s="409"/>
      <c r="H50" s="409"/>
      <c r="I50" s="409"/>
      <c r="J50" s="409"/>
      <c r="K50" s="407" t="s">
        <v>249</v>
      </c>
      <c r="L50" s="407"/>
      <c r="M50" s="407"/>
    </row>
    <row r="51" spans="1:13" ht="10.5" customHeight="1">
      <c r="A51" s="408"/>
      <c r="B51" s="408"/>
      <c r="C51" s="408"/>
      <c r="D51" s="408"/>
      <c r="E51" s="408"/>
      <c r="F51" s="408"/>
      <c r="G51" s="408"/>
      <c r="H51" s="408"/>
      <c r="I51" s="408"/>
      <c r="J51" s="408"/>
      <c r="K51" s="408"/>
      <c r="L51" s="408"/>
      <c r="M51" s="408"/>
    </row>
    <row r="52" spans="1:13" ht="15.75">
      <c r="A52" s="34"/>
      <c r="B52" s="230" t="s">
        <v>242</v>
      </c>
      <c r="C52" s="409" t="s">
        <v>258</v>
      </c>
      <c r="D52" s="409"/>
      <c r="E52" s="409"/>
      <c r="F52" s="409"/>
      <c r="G52" s="409"/>
      <c r="H52" s="409"/>
      <c r="I52" s="409"/>
      <c r="J52" s="409"/>
      <c r="K52" s="407" t="s">
        <v>249</v>
      </c>
      <c r="L52" s="407"/>
      <c r="M52" s="34" t="s">
        <v>237</v>
      </c>
    </row>
    <row r="53" spans="1:13" ht="10.5" customHeight="1">
      <c r="A53" s="408"/>
      <c r="B53" s="408"/>
      <c r="C53" s="408"/>
      <c r="D53" s="408"/>
      <c r="E53" s="408"/>
      <c r="F53" s="408"/>
      <c r="G53" s="408"/>
      <c r="H53" s="408"/>
      <c r="I53" s="408"/>
      <c r="J53" s="408"/>
      <c r="K53" s="408"/>
      <c r="L53" s="408"/>
      <c r="M53" s="408"/>
    </row>
    <row r="54" spans="1:13" ht="15.75">
      <c r="A54" s="34"/>
      <c r="B54" s="230" t="s">
        <v>259</v>
      </c>
      <c r="C54" s="409" t="s">
        <v>260</v>
      </c>
      <c r="D54" s="409"/>
      <c r="E54" s="409"/>
      <c r="F54" s="409"/>
      <c r="G54" s="409"/>
      <c r="H54" s="409"/>
      <c r="I54" s="409"/>
      <c r="J54" s="409"/>
      <c r="K54" s="407" t="s">
        <v>249</v>
      </c>
      <c r="L54" s="407"/>
      <c r="M54" s="34" t="s">
        <v>237</v>
      </c>
    </row>
    <row r="55" spans="1:13" ht="10.5" customHeight="1">
      <c r="A55" s="408"/>
      <c r="B55" s="408"/>
      <c r="C55" s="408"/>
      <c r="D55" s="408"/>
      <c r="E55" s="408"/>
      <c r="F55" s="408"/>
      <c r="G55" s="408"/>
      <c r="H55" s="408"/>
      <c r="I55" s="408"/>
      <c r="J55" s="408"/>
      <c r="K55" s="408"/>
      <c r="L55" s="408"/>
      <c r="M55" s="408"/>
    </row>
    <row r="56" spans="1:13" ht="12.75" customHeight="1">
      <c r="A56" s="34"/>
      <c r="B56" s="230" t="s">
        <v>261</v>
      </c>
      <c r="C56" s="409" t="s">
        <v>262</v>
      </c>
      <c r="D56" s="409"/>
      <c r="E56" s="409"/>
      <c r="F56" s="409"/>
      <c r="G56" s="409"/>
      <c r="H56" s="409"/>
      <c r="I56" s="409"/>
      <c r="J56" s="409"/>
      <c r="K56" s="407" t="s">
        <v>249</v>
      </c>
      <c r="L56" s="407"/>
      <c r="M56" s="34" t="s">
        <v>237</v>
      </c>
    </row>
    <row r="57" spans="1:13" ht="10.5" customHeight="1">
      <c r="A57" s="408"/>
      <c r="B57" s="408"/>
      <c r="C57" s="408"/>
      <c r="D57" s="408"/>
      <c r="E57" s="408"/>
      <c r="F57" s="408"/>
      <c r="G57" s="408"/>
      <c r="H57" s="408"/>
      <c r="I57" s="408"/>
      <c r="J57" s="408"/>
      <c r="K57" s="408"/>
      <c r="L57" s="408"/>
      <c r="M57" s="408"/>
    </row>
    <row r="58" spans="1:13" ht="15.75">
      <c r="A58" s="34"/>
      <c r="B58" s="230" t="s">
        <v>242</v>
      </c>
      <c r="C58" s="409" t="s">
        <v>263</v>
      </c>
      <c r="D58" s="409"/>
      <c r="E58" s="409"/>
      <c r="F58" s="409"/>
      <c r="G58" s="409"/>
      <c r="H58" s="409"/>
      <c r="I58" s="409"/>
      <c r="J58" s="409"/>
      <c r="K58" s="407" t="s">
        <v>249</v>
      </c>
      <c r="L58" s="407"/>
      <c r="M58" s="34" t="s">
        <v>237</v>
      </c>
    </row>
    <row r="59" spans="1:13" ht="10.5" customHeight="1">
      <c r="A59" s="410"/>
      <c r="B59" s="410"/>
      <c r="C59" s="410"/>
      <c r="D59" s="410"/>
      <c r="E59" s="410"/>
      <c r="F59" s="410"/>
      <c r="G59" s="410"/>
      <c r="H59" s="410"/>
      <c r="I59" s="410"/>
      <c r="J59" s="410"/>
      <c r="K59" s="410"/>
      <c r="L59" s="410"/>
      <c r="M59" s="410"/>
    </row>
    <row r="60" spans="1:13" ht="10.5" customHeight="1">
      <c r="A60" s="228"/>
      <c r="B60" s="228"/>
      <c r="C60" s="228"/>
      <c r="D60" s="228"/>
      <c r="E60" s="228"/>
      <c r="F60" s="228"/>
      <c r="G60" s="228"/>
      <c r="H60" s="228"/>
      <c r="I60" s="228"/>
      <c r="J60" s="228"/>
      <c r="K60" s="228"/>
      <c r="L60" s="228"/>
      <c r="M60" s="228"/>
    </row>
    <row r="61" spans="1:13" ht="15.75">
      <c r="A61" s="34"/>
      <c r="B61" s="409" t="s">
        <v>264</v>
      </c>
      <c r="C61" s="409"/>
      <c r="D61" s="409"/>
      <c r="E61" s="409"/>
      <c r="F61" s="409"/>
      <c r="G61" s="409"/>
      <c r="H61" s="409"/>
      <c r="I61" s="409"/>
      <c r="J61" s="409"/>
      <c r="K61" s="409"/>
      <c r="L61" s="409"/>
      <c r="M61" s="409"/>
    </row>
    <row r="62" spans="1:13" ht="15.75">
      <c r="A62" s="33"/>
      <c r="B62" s="409" t="s">
        <v>265</v>
      </c>
      <c r="C62" s="409"/>
      <c r="D62" s="409"/>
      <c r="E62" s="409"/>
      <c r="F62" s="409"/>
      <c r="G62" s="409"/>
      <c r="H62" s="409"/>
      <c r="I62" s="409"/>
      <c r="J62" s="409"/>
      <c r="K62" s="409"/>
      <c r="L62" s="409"/>
      <c r="M62" s="409"/>
    </row>
    <row r="63" spans="1:13" ht="10.5" customHeight="1">
      <c r="A63" s="408"/>
      <c r="B63" s="408"/>
      <c r="C63" s="408"/>
      <c r="D63" s="408"/>
      <c r="E63" s="408"/>
      <c r="F63" s="408"/>
      <c r="G63" s="408"/>
      <c r="H63" s="408"/>
      <c r="I63" s="408"/>
      <c r="J63" s="408"/>
      <c r="K63" s="408"/>
      <c r="L63" s="408"/>
      <c r="M63" s="408"/>
    </row>
    <row r="64" spans="1:13" ht="15.75">
      <c r="A64" s="33"/>
      <c r="B64" s="230" t="s">
        <v>247</v>
      </c>
      <c r="C64" s="409" t="s">
        <v>248</v>
      </c>
      <c r="D64" s="409"/>
      <c r="E64" s="409"/>
      <c r="F64" s="409"/>
      <c r="G64" s="409"/>
      <c r="H64" s="409"/>
      <c r="I64" s="409"/>
      <c r="J64" s="409"/>
      <c r="K64" s="407" t="s">
        <v>249</v>
      </c>
      <c r="L64" s="407"/>
      <c r="M64" s="34" t="s">
        <v>237</v>
      </c>
    </row>
    <row r="65" spans="1:13" ht="9.75" customHeight="1">
      <c r="A65" s="408"/>
      <c r="B65" s="408"/>
      <c r="C65" s="408"/>
      <c r="D65" s="408"/>
      <c r="E65" s="408"/>
      <c r="F65" s="408"/>
      <c r="G65" s="408"/>
      <c r="H65" s="408"/>
      <c r="I65" s="408"/>
      <c r="J65" s="408"/>
      <c r="K65" s="408"/>
      <c r="L65" s="408"/>
      <c r="M65" s="408"/>
    </row>
    <row r="66" spans="1:13" ht="15.75">
      <c r="A66" s="33"/>
      <c r="B66" s="230" t="s">
        <v>242</v>
      </c>
      <c r="C66" s="409" t="s">
        <v>266</v>
      </c>
      <c r="D66" s="409"/>
      <c r="E66" s="409"/>
      <c r="F66" s="409"/>
      <c r="G66" s="409"/>
      <c r="H66" s="409"/>
      <c r="I66" s="409"/>
      <c r="J66" s="409"/>
      <c r="K66" s="407" t="s">
        <v>249</v>
      </c>
      <c r="L66" s="407"/>
      <c r="M66" s="34" t="s">
        <v>237</v>
      </c>
    </row>
    <row r="67" spans="1:13" ht="10.5" customHeight="1">
      <c r="A67" s="410"/>
      <c r="B67" s="410"/>
      <c r="C67" s="410"/>
      <c r="D67" s="410"/>
      <c r="E67" s="410"/>
      <c r="F67" s="410"/>
      <c r="G67" s="410"/>
      <c r="H67" s="410"/>
      <c r="I67" s="410"/>
      <c r="J67" s="410"/>
      <c r="K67" s="410"/>
      <c r="L67" s="410"/>
      <c r="M67" s="410"/>
    </row>
    <row r="68" spans="1:13" ht="10.5" customHeight="1">
      <c r="A68" s="228"/>
      <c r="B68" s="228"/>
      <c r="C68" s="228"/>
      <c r="D68" s="228"/>
      <c r="E68" s="228"/>
      <c r="F68" s="228"/>
      <c r="G68" s="228"/>
      <c r="H68" s="228"/>
      <c r="I68" s="228"/>
      <c r="J68" s="228"/>
      <c r="K68" s="228"/>
      <c r="L68" s="228"/>
      <c r="M68" s="228"/>
    </row>
    <row r="69" spans="1:13" ht="15.75">
      <c r="A69" s="33"/>
      <c r="B69" s="409" t="s">
        <v>267</v>
      </c>
      <c r="C69" s="409"/>
      <c r="D69" s="409"/>
      <c r="E69" s="409"/>
      <c r="F69" s="409"/>
      <c r="G69" s="409"/>
      <c r="H69" s="409"/>
      <c r="I69" s="409"/>
      <c r="J69" s="409"/>
      <c r="K69" s="409"/>
      <c r="L69" s="409"/>
      <c r="M69" s="409"/>
    </row>
    <row r="70" spans="1:13" ht="10.5" customHeight="1">
      <c r="A70" s="408"/>
      <c r="B70" s="408"/>
      <c r="C70" s="408"/>
      <c r="D70" s="408"/>
      <c r="E70" s="408"/>
      <c r="F70" s="408"/>
      <c r="G70" s="408"/>
      <c r="H70" s="408"/>
      <c r="I70" s="408"/>
      <c r="J70" s="408"/>
      <c r="K70" s="408"/>
      <c r="L70" s="408"/>
      <c r="M70" s="408"/>
    </row>
    <row r="71" spans="1:13" ht="15.75">
      <c r="A71" s="33"/>
      <c r="B71" s="230" t="s">
        <v>261</v>
      </c>
      <c r="C71" s="409" t="s">
        <v>268</v>
      </c>
      <c r="D71" s="409"/>
      <c r="E71" s="409"/>
      <c r="F71" s="409"/>
      <c r="G71" s="409"/>
      <c r="H71" s="409"/>
      <c r="I71" s="409"/>
      <c r="J71" s="409"/>
      <c r="K71" s="407" t="s">
        <v>249</v>
      </c>
      <c r="L71" s="407"/>
      <c r="M71" s="34" t="s">
        <v>237</v>
      </c>
    </row>
    <row r="72" spans="1:13" ht="10.5" customHeight="1">
      <c r="A72" s="408"/>
      <c r="B72" s="408"/>
      <c r="C72" s="408"/>
      <c r="D72" s="408"/>
      <c r="E72" s="408"/>
      <c r="F72" s="408"/>
      <c r="G72" s="408"/>
      <c r="H72" s="408"/>
      <c r="I72" s="408"/>
      <c r="J72" s="408"/>
      <c r="K72" s="408"/>
      <c r="L72" s="408"/>
      <c r="M72" s="408"/>
    </row>
    <row r="73" spans="1:13" ht="15.75">
      <c r="A73" s="33"/>
      <c r="B73" s="230" t="s">
        <v>242</v>
      </c>
      <c r="C73" s="34" t="s">
        <v>269</v>
      </c>
      <c r="D73" s="34"/>
      <c r="E73" s="34"/>
      <c r="F73" s="34"/>
      <c r="G73" s="34"/>
      <c r="H73" s="34"/>
      <c r="I73" s="34"/>
      <c r="J73" s="34"/>
      <c r="K73" s="407" t="s">
        <v>249</v>
      </c>
      <c r="L73" s="407"/>
      <c r="M73" s="34" t="s">
        <v>237</v>
      </c>
    </row>
    <row r="74" spans="1:13" ht="10.5" customHeight="1">
      <c r="A74" s="408"/>
      <c r="B74" s="408"/>
      <c r="C74" s="408"/>
      <c r="D74" s="408"/>
      <c r="E74" s="408"/>
      <c r="F74" s="408"/>
      <c r="G74" s="408"/>
      <c r="H74" s="408"/>
      <c r="I74" s="408"/>
      <c r="J74" s="408"/>
      <c r="K74" s="408"/>
      <c r="L74" s="408"/>
      <c r="M74" s="408"/>
    </row>
    <row r="75" spans="1:13" ht="15.75">
      <c r="A75" s="33"/>
      <c r="B75" s="33"/>
      <c r="C75" s="33"/>
      <c r="D75" s="33"/>
      <c r="E75" s="33"/>
      <c r="F75" s="33"/>
      <c r="G75" s="33"/>
      <c r="H75" s="33"/>
      <c r="I75" s="33"/>
      <c r="J75" s="33"/>
      <c r="K75" s="33"/>
      <c r="L75" s="33"/>
      <c r="M75" s="33"/>
    </row>
    <row r="76" spans="1:13" ht="15.75">
      <c r="A76" s="33"/>
      <c r="B76" s="33"/>
      <c r="C76" s="33"/>
      <c r="D76" s="33"/>
      <c r="E76" s="33"/>
      <c r="F76" s="33"/>
      <c r="G76" s="33"/>
      <c r="H76" s="33"/>
      <c r="I76" s="33"/>
      <c r="J76" s="33"/>
      <c r="K76" s="33"/>
      <c r="L76" s="33"/>
      <c r="M76" s="33"/>
    </row>
    <row r="77" spans="1:13" ht="15.75">
      <c r="A77" s="234" t="s">
        <v>270</v>
      </c>
      <c r="B77" s="234"/>
      <c r="C77" s="234"/>
      <c r="D77" s="234"/>
      <c r="E77" s="234"/>
      <c r="F77" s="234"/>
      <c r="G77" s="234"/>
      <c r="H77" s="234"/>
      <c r="I77" s="234"/>
      <c r="J77" s="234"/>
      <c r="K77" s="234"/>
      <c r="L77" s="235"/>
      <c r="M77" s="236" t="s">
        <v>271</v>
      </c>
    </row>
    <row r="78" spans="1:13" ht="15.75">
      <c r="A78" s="237" t="s">
        <v>272</v>
      </c>
      <c r="B78" s="237"/>
      <c r="C78" s="237"/>
      <c r="D78" s="237"/>
      <c r="E78" s="237"/>
      <c r="F78" s="237"/>
      <c r="G78" s="237"/>
      <c r="H78" s="237"/>
      <c r="I78" s="237"/>
      <c r="J78" s="237"/>
      <c r="K78" s="237"/>
      <c r="L78" s="237"/>
      <c r="M78" s="225" t="s">
        <v>273</v>
      </c>
    </row>
    <row r="81" ht="15.75">
      <c r="B81" s="238"/>
    </row>
  </sheetData>
  <sheetProtection password="CCA6" sheet="1"/>
  <mergeCells count="91">
    <mergeCell ref="A6:B6"/>
    <mergeCell ref="H6:M6"/>
    <mergeCell ref="K25:L25"/>
    <mergeCell ref="C45:M45"/>
    <mergeCell ref="C30:J30"/>
    <mergeCell ref="C32:J32"/>
    <mergeCell ref="C33:J33"/>
    <mergeCell ref="B8:D8"/>
    <mergeCell ref="H8:M8"/>
    <mergeCell ref="A40:M40"/>
    <mergeCell ref="A31:M31"/>
    <mergeCell ref="K32:M32"/>
    <mergeCell ref="A38:M38"/>
    <mergeCell ref="B37:M37"/>
    <mergeCell ref="K33:L33"/>
    <mergeCell ref="A34:M34"/>
    <mergeCell ref="B36:M36"/>
    <mergeCell ref="K17:M17"/>
    <mergeCell ref="A18:M18"/>
    <mergeCell ref="A20:M20"/>
    <mergeCell ref="K41:L41"/>
    <mergeCell ref="A26:M26"/>
    <mergeCell ref="K48:M48"/>
    <mergeCell ref="K28:M28"/>
    <mergeCell ref="C39:J39"/>
    <mergeCell ref="K39:L39"/>
    <mergeCell ref="C41:J41"/>
    <mergeCell ref="A9:M9"/>
    <mergeCell ref="A10:M10"/>
    <mergeCell ref="A13:M13"/>
    <mergeCell ref="A14:M14"/>
    <mergeCell ref="A15:M15"/>
    <mergeCell ref="B16:M16"/>
    <mergeCell ref="A11:M11"/>
    <mergeCell ref="A12:M12"/>
    <mergeCell ref="A1:M1"/>
    <mergeCell ref="A2:M2"/>
    <mergeCell ref="A5:B5"/>
    <mergeCell ref="C5:G5"/>
    <mergeCell ref="H5:M5"/>
    <mergeCell ref="E7:G7"/>
    <mergeCell ref="B7:D7"/>
    <mergeCell ref="H7:M7"/>
    <mergeCell ref="A3:M3"/>
    <mergeCell ref="A4:M4"/>
    <mergeCell ref="B27:M27"/>
    <mergeCell ref="K30:M30"/>
    <mergeCell ref="A24:M24"/>
    <mergeCell ref="K23:M23"/>
    <mergeCell ref="K19:M19"/>
    <mergeCell ref="K21:M21"/>
    <mergeCell ref="A22:M22"/>
    <mergeCell ref="A29:M29"/>
    <mergeCell ref="C28:J28"/>
    <mergeCell ref="A67:M67"/>
    <mergeCell ref="C52:J52"/>
    <mergeCell ref="C54:J54"/>
    <mergeCell ref="C58:J58"/>
    <mergeCell ref="K58:L58"/>
    <mergeCell ref="K54:L54"/>
    <mergeCell ref="A53:M53"/>
    <mergeCell ref="A55:M55"/>
    <mergeCell ref="A42:M42"/>
    <mergeCell ref="B44:M44"/>
    <mergeCell ref="C46:M46"/>
    <mergeCell ref="A49:M49"/>
    <mergeCell ref="K50:M50"/>
    <mergeCell ref="A51:M51"/>
    <mergeCell ref="C47:M47"/>
    <mergeCell ref="C48:J48"/>
    <mergeCell ref="C50:J50"/>
    <mergeCell ref="A74:M74"/>
    <mergeCell ref="B69:M69"/>
    <mergeCell ref="A70:M70"/>
    <mergeCell ref="A72:M72"/>
    <mergeCell ref="C71:J71"/>
    <mergeCell ref="K52:L52"/>
    <mergeCell ref="A59:M59"/>
    <mergeCell ref="B61:M61"/>
    <mergeCell ref="B62:M62"/>
    <mergeCell ref="A57:M57"/>
    <mergeCell ref="K71:L71"/>
    <mergeCell ref="K73:L73"/>
    <mergeCell ref="A63:M63"/>
    <mergeCell ref="C64:J64"/>
    <mergeCell ref="K64:L64"/>
    <mergeCell ref="C56:J56"/>
    <mergeCell ref="K56:L56"/>
    <mergeCell ref="C66:J66"/>
    <mergeCell ref="K66:L66"/>
    <mergeCell ref="A65:M65"/>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110" zoomScaleNormal="110" zoomScalePageLayoutView="0" workbookViewId="0" topLeftCell="A1">
      <selection activeCell="M5" sqref="M5:N5"/>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422" t="s">
        <v>219</v>
      </c>
      <c r="B1" s="422"/>
      <c r="C1" s="422"/>
      <c r="D1" s="422"/>
      <c r="E1" s="422"/>
      <c r="F1" s="422"/>
      <c r="G1" s="422"/>
      <c r="H1" s="422"/>
      <c r="I1" s="422"/>
      <c r="J1" s="422"/>
      <c r="K1" s="422"/>
      <c r="L1" s="422"/>
      <c r="M1" s="422"/>
      <c r="N1" s="422"/>
      <c r="O1" s="422"/>
    </row>
    <row r="2" spans="1:15" ht="33">
      <c r="A2" s="415" t="s">
        <v>274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23"/>
      <c r="B4" s="423"/>
      <c r="C4" s="423"/>
      <c r="D4" s="423"/>
      <c r="E4" s="423"/>
      <c r="F4" s="423"/>
      <c r="G4" s="423"/>
      <c r="H4" s="423"/>
      <c r="I4" s="423"/>
      <c r="J4" s="423"/>
      <c r="K4" s="423"/>
      <c r="L4" s="423"/>
      <c r="M4" s="423"/>
      <c r="N4" s="423"/>
      <c r="O4" s="423"/>
    </row>
    <row r="5" spans="1:15" ht="15">
      <c r="A5" s="240" t="s">
        <v>275</v>
      </c>
      <c r="B5" s="424" t="str">
        <f>(eff_entity)</f>
        <v>RFM-FARM MARKET ROAD (2015)</v>
      </c>
      <c r="C5" s="424"/>
      <c r="D5" s="424"/>
      <c r="E5" s="424"/>
      <c r="F5" s="425" t="s">
        <v>276</v>
      </c>
      <c r="G5" s="425"/>
      <c r="H5" s="243">
        <f>(txyr)</f>
        <v>2014</v>
      </c>
      <c r="I5" s="240" t="s">
        <v>277</v>
      </c>
      <c r="J5" s="240"/>
      <c r="K5" s="240"/>
      <c r="L5" s="240"/>
      <c r="M5" s="426" t="s">
        <v>249</v>
      </c>
      <c r="N5" s="426"/>
      <c r="O5" s="240" t="s">
        <v>278</v>
      </c>
    </row>
    <row r="6" spans="1:15" ht="15">
      <c r="A6" s="240"/>
      <c r="B6" s="427" t="s">
        <v>279</v>
      </c>
      <c r="C6" s="427"/>
      <c r="D6" s="427"/>
      <c r="E6" s="427"/>
      <c r="F6" s="245"/>
      <c r="G6" s="425" t="s">
        <v>280</v>
      </c>
      <c r="H6" s="425"/>
      <c r="I6" s="425"/>
      <c r="J6" s="240"/>
      <c r="K6" s="240"/>
      <c r="L6" s="240"/>
      <c r="M6" s="427" t="s">
        <v>281</v>
      </c>
      <c r="N6" s="427"/>
      <c r="O6" s="240"/>
    </row>
    <row r="7" spans="1:15" ht="15">
      <c r="A7" s="428" t="s">
        <v>282</v>
      </c>
      <c r="B7" s="428"/>
      <c r="C7" s="428"/>
      <c r="D7" s="428"/>
      <c r="E7" s="429"/>
      <c r="F7" s="429"/>
      <c r="G7" s="429"/>
      <c r="H7" s="429"/>
      <c r="I7" s="425" t="s">
        <v>283</v>
      </c>
      <c r="J7" s="425"/>
      <c r="K7" s="241">
        <f>SUM(apyr)</f>
        <v>2015</v>
      </c>
      <c r="L7" s="240" t="s">
        <v>284</v>
      </c>
      <c r="M7" s="426" t="s">
        <v>249</v>
      </c>
      <c r="N7" s="426"/>
      <c r="O7" s="426"/>
    </row>
    <row r="8" spans="1:15" ht="14.25" customHeight="1">
      <c r="A8" s="240"/>
      <c r="B8" s="240"/>
      <c r="C8" s="240"/>
      <c r="D8" s="240"/>
      <c r="E8" s="425" t="s">
        <v>285</v>
      </c>
      <c r="F8" s="425"/>
      <c r="G8" s="425"/>
      <c r="H8" s="425"/>
      <c r="I8" s="240"/>
      <c r="J8" s="430" t="s">
        <v>286</v>
      </c>
      <c r="K8" s="430"/>
      <c r="L8" s="240"/>
      <c r="M8" s="427" t="s">
        <v>287</v>
      </c>
      <c r="N8" s="427"/>
      <c r="O8" s="427"/>
    </row>
    <row r="9" spans="1:15" ht="10.5" customHeight="1">
      <c r="A9" s="425"/>
      <c r="B9" s="425"/>
      <c r="C9" s="425"/>
      <c r="D9" s="425"/>
      <c r="E9" s="425"/>
      <c r="F9" s="425"/>
      <c r="G9" s="425"/>
      <c r="H9" s="425"/>
      <c r="I9" s="425"/>
      <c r="J9" s="425"/>
      <c r="K9" s="425"/>
      <c r="L9" s="425"/>
      <c r="M9" s="425"/>
      <c r="N9" s="425"/>
      <c r="O9" s="425"/>
    </row>
    <row r="10" spans="1:15" ht="14.25">
      <c r="A10" s="431" t="s">
        <v>288</v>
      </c>
      <c r="B10" s="431"/>
      <c r="C10" s="431"/>
      <c r="D10" s="431"/>
      <c r="E10" s="431"/>
      <c r="F10" s="431"/>
      <c r="G10" s="431"/>
      <c r="H10" s="431"/>
      <c r="I10" s="431"/>
      <c r="J10" s="431"/>
      <c r="K10" s="431"/>
      <c r="L10" s="431"/>
      <c r="M10" s="431"/>
      <c r="N10" s="431"/>
      <c r="O10" s="431"/>
    </row>
    <row r="11" spans="1:15" ht="10.5" customHeight="1">
      <c r="A11" s="425"/>
      <c r="B11" s="425"/>
      <c r="C11" s="425"/>
      <c r="D11" s="425"/>
      <c r="E11" s="425"/>
      <c r="F11" s="425"/>
      <c r="G11" s="425"/>
      <c r="H11" s="425"/>
      <c r="I11" s="425"/>
      <c r="J11" s="425"/>
      <c r="K11" s="425"/>
      <c r="L11" s="425"/>
      <c r="M11" s="425"/>
      <c r="N11" s="425"/>
      <c r="O11" s="425"/>
    </row>
    <row r="12" spans="1:15" ht="15">
      <c r="A12" s="432" t="s">
        <v>289</v>
      </c>
      <c r="B12" s="432"/>
      <c r="C12" s="432"/>
      <c r="D12" s="432"/>
      <c r="E12" s="432"/>
      <c r="F12" s="432"/>
      <c r="G12" s="432"/>
      <c r="H12" s="432"/>
      <c r="I12" s="432"/>
      <c r="J12" s="432"/>
      <c r="K12" s="432"/>
      <c r="L12" s="432"/>
      <c r="M12" s="432"/>
      <c r="N12" s="432"/>
      <c r="O12" s="432"/>
    </row>
    <row r="13" spans="1:15" ht="15">
      <c r="A13" s="428" t="s">
        <v>290</v>
      </c>
      <c r="B13" s="428"/>
      <c r="C13" s="428"/>
      <c r="D13" s="428"/>
      <c r="E13" s="428"/>
      <c r="F13" s="428"/>
      <c r="G13" s="428"/>
      <c r="H13" s="428"/>
      <c r="I13" s="428"/>
      <c r="J13" s="428"/>
      <c r="K13" s="428"/>
      <c r="L13" s="428"/>
      <c r="M13" s="428"/>
      <c r="N13" s="428"/>
      <c r="O13" s="428"/>
    </row>
    <row r="14" spans="1:15" ht="10.5" customHeight="1">
      <c r="A14" s="425"/>
      <c r="B14" s="425"/>
      <c r="C14" s="425"/>
      <c r="D14" s="425"/>
      <c r="E14" s="425"/>
      <c r="F14" s="425"/>
      <c r="G14" s="425"/>
      <c r="H14" s="425"/>
      <c r="I14" s="425"/>
      <c r="J14" s="425"/>
      <c r="K14" s="425"/>
      <c r="L14" s="425"/>
      <c r="M14" s="425"/>
      <c r="N14" s="425"/>
      <c r="O14" s="425"/>
    </row>
    <row r="15" spans="1:15" ht="15">
      <c r="A15" s="240"/>
      <c r="B15" s="245"/>
      <c r="C15" s="423" t="s">
        <v>291</v>
      </c>
      <c r="D15" s="423"/>
      <c r="E15" s="423"/>
      <c r="F15" s="423"/>
      <c r="G15" s="423"/>
      <c r="H15" s="423"/>
      <c r="I15" s="423"/>
      <c r="J15" s="423"/>
      <c r="K15" s="240"/>
      <c r="L15" s="423" t="s">
        <v>292</v>
      </c>
      <c r="M15" s="423"/>
      <c r="N15" s="423"/>
      <c r="O15" s="240"/>
    </row>
    <row r="16" spans="1:15" ht="14.25" customHeight="1">
      <c r="A16" s="240"/>
      <c r="B16" s="240"/>
      <c r="C16" s="433"/>
      <c r="D16" s="434"/>
      <c r="E16" s="434"/>
      <c r="F16" s="434"/>
      <c r="G16" s="434"/>
      <c r="H16" s="434"/>
      <c r="I16" s="434"/>
      <c r="J16" s="435"/>
      <c r="K16" s="240"/>
      <c r="L16" s="436" t="s">
        <v>249</v>
      </c>
      <c r="M16" s="437"/>
      <c r="N16" s="438"/>
      <c r="O16" s="240"/>
    </row>
    <row r="17" spans="1:15" ht="10.5" customHeight="1">
      <c r="A17" s="425"/>
      <c r="B17" s="425"/>
      <c r="C17" s="425"/>
      <c r="D17" s="425"/>
      <c r="E17" s="425"/>
      <c r="F17" s="425"/>
      <c r="G17" s="425"/>
      <c r="H17" s="425"/>
      <c r="I17" s="425"/>
      <c r="J17" s="425"/>
      <c r="K17" s="425"/>
      <c r="L17" s="425"/>
      <c r="M17" s="425"/>
      <c r="N17" s="425"/>
      <c r="O17" s="425"/>
    </row>
    <row r="18" spans="1:15" ht="14.25">
      <c r="A18" s="431" t="s">
        <v>293</v>
      </c>
      <c r="B18" s="431"/>
      <c r="C18" s="431"/>
      <c r="D18" s="431"/>
      <c r="E18" s="431"/>
      <c r="F18" s="431"/>
      <c r="G18" s="431"/>
      <c r="H18" s="431"/>
      <c r="I18" s="431"/>
      <c r="J18" s="431"/>
      <c r="K18" s="431"/>
      <c r="L18" s="431"/>
      <c r="M18" s="431"/>
      <c r="N18" s="431"/>
      <c r="O18" s="431"/>
    </row>
    <row r="19" spans="1:15" ht="10.5" customHeight="1">
      <c r="A19" s="423"/>
      <c r="B19" s="423"/>
      <c r="C19" s="423"/>
      <c r="D19" s="423"/>
      <c r="E19" s="423"/>
      <c r="F19" s="423"/>
      <c r="G19" s="423"/>
      <c r="H19" s="423"/>
      <c r="I19" s="423"/>
      <c r="J19" s="423"/>
      <c r="K19" s="423"/>
      <c r="L19" s="423"/>
      <c r="M19" s="423"/>
      <c r="N19" s="423"/>
      <c r="O19" s="423"/>
    </row>
    <row r="20" spans="1:15" ht="15">
      <c r="A20" s="428" t="s">
        <v>294</v>
      </c>
      <c r="B20" s="428"/>
      <c r="C20" s="428"/>
      <c r="D20" s="428"/>
      <c r="E20" s="428"/>
      <c r="F20" s="428"/>
      <c r="G20" s="428"/>
      <c r="H20" s="428"/>
      <c r="I20" s="428"/>
      <c r="J20" s="428"/>
      <c r="K20" s="428"/>
      <c r="L20" s="428"/>
      <c r="M20" s="428"/>
      <c r="N20" s="428"/>
      <c r="O20" s="428"/>
    </row>
    <row r="21" spans="1:15" ht="12.75" customHeight="1">
      <c r="A21" s="428" t="s">
        <v>295</v>
      </c>
      <c r="B21" s="428"/>
      <c r="C21" s="428"/>
      <c r="D21" s="428"/>
      <c r="E21" s="428"/>
      <c r="F21" s="428"/>
      <c r="G21" s="428"/>
      <c r="H21" s="428"/>
      <c r="I21" s="428"/>
      <c r="J21" s="428"/>
      <c r="K21" s="428"/>
      <c r="L21" s="428"/>
      <c r="M21" s="428"/>
      <c r="N21" s="428"/>
      <c r="O21" s="428"/>
    </row>
    <row r="22" spans="1:15" ht="10.5" customHeight="1">
      <c r="A22" s="425"/>
      <c r="B22" s="425"/>
      <c r="C22" s="425"/>
      <c r="D22" s="425"/>
      <c r="E22" s="425"/>
      <c r="F22" s="425"/>
      <c r="G22" s="425"/>
      <c r="H22" s="425"/>
      <c r="I22" s="425"/>
      <c r="J22" s="425"/>
      <c r="K22" s="425"/>
      <c r="L22" s="425"/>
      <c r="M22" s="425"/>
      <c r="N22" s="425"/>
      <c r="O22" s="425"/>
    </row>
    <row r="23" spans="1:15" ht="102" customHeight="1">
      <c r="A23" s="439" t="s">
        <v>296</v>
      </c>
      <c r="B23" s="439"/>
      <c r="C23" s="439"/>
      <c r="D23" s="439"/>
      <c r="E23" s="439"/>
      <c r="F23" s="439"/>
      <c r="G23" s="439"/>
      <c r="H23" s="439"/>
      <c r="I23" s="439"/>
      <c r="J23" s="439"/>
      <c r="K23" s="251" t="s">
        <v>297</v>
      </c>
      <c r="L23" s="251" t="s">
        <v>298</v>
      </c>
      <c r="M23" s="251" t="s">
        <v>299</v>
      </c>
      <c r="N23" s="251" t="s">
        <v>300</v>
      </c>
      <c r="O23" s="240"/>
    </row>
    <row r="24" spans="1:15" ht="15">
      <c r="A24" s="433"/>
      <c r="B24" s="434"/>
      <c r="C24" s="434"/>
      <c r="D24" s="434"/>
      <c r="E24" s="434"/>
      <c r="F24" s="434"/>
      <c r="G24" s="434"/>
      <c r="H24" s="434"/>
      <c r="I24" s="434"/>
      <c r="J24" s="435"/>
      <c r="K24" s="250" t="s">
        <v>249</v>
      </c>
      <c r="L24" s="252" t="s">
        <v>249</v>
      </c>
      <c r="M24" s="252" t="s">
        <v>249</v>
      </c>
      <c r="N24" s="252" t="s">
        <v>249</v>
      </c>
      <c r="O24" s="240"/>
    </row>
    <row r="25" spans="1:15" ht="10.5" customHeight="1">
      <c r="A25" s="425"/>
      <c r="B25" s="425"/>
      <c r="C25" s="425"/>
      <c r="D25" s="425"/>
      <c r="E25" s="425"/>
      <c r="F25" s="425"/>
      <c r="G25" s="425"/>
      <c r="H25" s="425"/>
      <c r="I25" s="425"/>
      <c r="J25" s="425"/>
      <c r="K25" s="425"/>
      <c r="L25" s="425"/>
      <c r="M25" s="425"/>
      <c r="N25" s="425"/>
      <c r="O25" s="425"/>
    </row>
    <row r="26" spans="1:15" ht="15">
      <c r="A26" s="240"/>
      <c r="B26" s="428" t="s">
        <v>301</v>
      </c>
      <c r="C26" s="428"/>
      <c r="D26" s="428"/>
      <c r="E26" s="428"/>
      <c r="F26" s="424">
        <f>(txyr)</f>
        <v>2014</v>
      </c>
      <c r="G26" s="424"/>
      <c r="H26" s="428" t="s">
        <v>302</v>
      </c>
      <c r="I26" s="428"/>
      <c r="J26" s="428"/>
      <c r="K26" s="428"/>
      <c r="L26" s="428"/>
      <c r="M26" s="426" t="s">
        <v>249</v>
      </c>
      <c r="N26" s="426"/>
      <c r="O26" s="245"/>
    </row>
    <row r="27" spans="1:15" ht="15">
      <c r="A27" s="425"/>
      <c r="B27" s="425"/>
      <c r="C27" s="425"/>
      <c r="D27" s="425"/>
      <c r="E27" s="430" t="s">
        <v>280</v>
      </c>
      <c r="F27" s="430"/>
      <c r="G27" s="430"/>
      <c r="H27" s="425"/>
      <c r="I27" s="425"/>
      <c r="J27" s="425"/>
      <c r="K27" s="425"/>
      <c r="L27" s="425"/>
      <c r="M27" s="425"/>
      <c r="N27" s="425"/>
      <c r="O27" s="425"/>
    </row>
    <row r="28" spans="1:15" ht="15">
      <c r="A28" s="248" t="s">
        <v>247</v>
      </c>
      <c r="B28" s="428" t="s">
        <v>303</v>
      </c>
      <c r="C28" s="428"/>
      <c r="D28" s="428"/>
      <c r="E28" s="428"/>
      <c r="F28" s="428"/>
      <c r="G28" s="428"/>
      <c r="H28" s="428"/>
      <c r="I28" s="428"/>
      <c r="J28" s="428"/>
      <c r="K28" s="428"/>
      <c r="L28" s="428"/>
      <c r="M28" s="426" t="s">
        <v>249</v>
      </c>
      <c r="N28" s="426"/>
      <c r="O28" s="240"/>
    </row>
    <row r="29" spans="1:15" ht="10.5" customHeight="1">
      <c r="A29" s="425"/>
      <c r="B29" s="425"/>
      <c r="C29" s="425"/>
      <c r="D29" s="425"/>
      <c r="E29" s="425"/>
      <c r="F29" s="425"/>
      <c r="G29" s="425"/>
      <c r="H29" s="425"/>
      <c r="I29" s="425"/>
      <c r="J29" s="425"/>
      <c r="K29" s="425"/>
      <c r="L29" s="425"/>
      <c r="M29" s="425"/>
      <c r="N29" s="425"/>
      <c r="O29" s="425"/>
    </row>
    <row r="30" spans="1:15" ht="15">
      <c r="A30" s="248" t="s">
        <v>247</v>
      </c>
      <c r="B30" s="428" t="s">
        <v>304</v>
      </c>
      <c r="C30" s="428"/>
      <c r="D30" s="428"/>
      <c r="E30" s="428"/>
      <c r="F30" s="428"/>
      <c r="G30" s="428"/>
      <c r="H30" s="428"/>
      <c r="I30" s="428"/>
      <c r="J30" s="428"/>
      <c r="K30" s="428"/>
      <c r="L30" s="240"/>
      <c r="M30" s="426" t="s">
        <v>249</v>
      </c>
      <c r="N30" s="426"/>
      <c r="O30" s="240"/>
    </row>
    <row r="31" spans="1:15" ht="10.5" customHeight="1">
      <c r="A31" s="425"/>
      <c r="B31" s="425"/>
      <c r="C31" s="425"/>
      <c r="D31" s="425"/>
      <c r="E31" s="425"/>
      <c r="F31" s="425"/>
      <c r="G31" s="425"/>
      <c r="H31" s="425"/>
      <c r="I31" s="425"/>
      <c r="J31" s="425"/>
      <c r="K31" s="425"/>
      <c r="L31" s="425"/>
      <c r="M31" s="425"/>
      <c r="N31" s="425"/>
      <c r="O31" s="425"/>
    </row>
    <row r="32" spans="1:15" ht="15">
      <c r="A32" s="248" t="s">
        <v>247</v>
      </c>
      <c r="B32" s="428" t="s">
        <v>305</v>
      </c>
      <c r="C32" s="428"/>
      <c r="D32" s="428"/>
      <c r="E32" s="428"/>
      <c r="F32" s="428"/>
      <c r="G32" s="428"/>
      <c r="H32" s="428"/>
      <c r="I32" s="428"/>
      <c r="J32" s="428"/>
      <c r="K32" s="428"/>
      <c r="L32" s="240"/>
      <c r="M32" s="426" t="s">
        <v>249</v>
      </c>
      <c r="N32" s="426"/>
      <c r="O32" s="240"/>
    </row>
    <row r="33" spans="1:15" ht="10.5" customHeight="1">
      <c r="A33" s="440"/>
      <c r="B33" s="440"/>
      <c r="C33" s="440"/>
      <c r="D33" s="440"/>
      <c r="E33" s="440"/>
      <c r="F33" s="440"/>
      <c r="G33" s="440"/>
      <c r="H33" s="440"/>
      <c r="I33" s="440"/>
      <c r="J33" s="440"/>
      <c r="K33" s="440"/>
      <c r="L33" s="440"/>
      <c r="M33" s="440"/>
      <c r="N33" s="440"/>
      <c r="O33" s="440"/>
    </row>
    <row r="34" spans="1:15" ht="15">
      <c r="A34" s="248" t="s">
        <v>242</v>
      </c>
      <c r="B34" s="428" t="s">
        <v>306</v>
      </c>
      <c r="C34" s="428"/>
      <c r="D34" s="428"/>
      <c r="E34" s="428"/>
      <c r="F34" s="428"/>
      <c r="G34" s="424">
        <f>(txyr)</f>
        <v>2014</v>
      </c>
      <c r="H34" s="424"/>
      <c r="I34" s="425" t="s">
        <v>307</v>
      </c>
      <c r="J34" s="425"/>
      <c r="K34" s="425"/>
      <c r="L34" s="240"/>
      <c r="M34" s="426" t="s">
        <v>249</v>
      </c>
      <c r="N34" s="426"/>
      <c r="O34" s="240"/>
    </row>
    <row r="35" spans="1:15" ht="15">
      <c r="A35" s="425"/>
      <c r="B35" s="425"/>
      <c r="C35" s="425"/>
      <c r="D35" s="425"/>
      <c r="E35" s="425"/>
      <c r="F35" s="425"/>
      <c r="G35" s="425" t="s">
        <v>280</v>
      </c>
      <c r="H35" s="425"/>
      <c r="I35" s="425"/>
      <c r="J35" s="425"/>
      <c r="K35" s="425"/>
      <c r="L35" s="425"/>
      <c r="M35" s="425"/>
      <c r="N35" s="425"/>
      <c r="O35" s="425"/>
    </row>
    <row r="36" spans="1:15" ht="15">
      <c r="A36" s="248" t="s">
        <v>261</v>
      </c>
      <c r="B36" s="428" t="s">
        <v>308</v>
      </c>
      <c r="C36" s="428"/>
      <c r="D36" s="428"/>
      <c r="E36" s="428"/>
      <c r="F36" s="428"/>
      <c r="G36" s="428"/>
      <c r="H36" s="428"/>
      <c r="I36" s="428"/>
      <c r="J36" s="428"/>
      <c r="K36" s="428"/>
      <c r="L36" s="428"/>
      <c r="M36" s="428"/>
      <c r="N36" s="428"/>
      <c r="O36" s="428"/>
    </row>
    <row r="37" spans="1:15" ht="15">
      <c r="A37" s="240"/>
      <c r="B37" s="240" t="s">
        <v>309</v>
      </c>
      <c r="C37" s="429"/>
      <c r="D37" s="429"/>
      <c r="E37" s="425" t="s">
        <v>310</v>
      </c>
      <c r="F37" s="425"/>
      <c r="G37" s="425"/>
      <c r="H37" s="424">
        <f>(txyr)</f>
        <v>2014</v>
      </c>
      <c r="I37" s="424"/>
      <c r="J37" s="425" t="s">
        <v>307</v>
      </c>
      <c r="K37" s="425"/>
      <c r="L37" s="240"/>
      <c r="M37" s="426" t="s">
        <v>249</v>
      </c>
      <c r="N37" s="426"/>
      <c r="O37" s="240"/>
    </row>
    <row r="38" spans="1:15" ht="15">
      <c r="A38" s="425"/>
      <c r="B38" s="425"/>
      <c r="C38" s="425"/>
      <c r="D38" s="425"/>
      <c r="E38" s="425"/>
      <c r="F38" s="425"/>
      <c r="G38" s="425"/>
      <c r="H38" s="425" t="s">
        <v>280</v>
      </c>
      <c r="I38" s="425"/>
      <c r="J38" s="425"/>
      <c r="K38" s="425"/>
      <c r="L38" s="425"/>
      <c r="M38" s="425"/>
      <c r="N38" s="425"/>
      <c r="O38" s="425"/>
    </row>
    <row r="39" spans="1:15" ht="10.5" customHeight="1">
      <c r="A39" s="425"/>
      <c r="B39" s="425"/>
      <c r="C39" s="425"/>
      <c r="D39" s="425"/>
      <c r="E39" s="425"/>
      <c r="F39" s="425"/>
      <c r="G39" s="425"/>
      <c r="H39" s="425"/>
      <c r="I39" s="425"/>
      <c r="J39" s="425"/>
      <c r="K39" s="425"/>
      <c r="L39" s="425"/>
      <c r="M39" s="425"/>
      <c r="N39" s="425"/>
      <c r="O39" s="425"/>
    </row>
    <row r="40" spans="1:15" ht="15">
      <c r="A40" s="248" t="s">
        <v>242</v>
      </c>
      <c r="B40" s="428" t="s">
        <v>311</v>
      </c>
      <c r="C40" s="428"/>
      <c r="D40" s="428"/>
      <c r="E40" s="428"/>
      <c r="F40" s="428"/>
      <c r="G40" s="428"/>
      <c r="H40" s="428"/>
      <c r="I40" s="428"/>
      <c r="J40" s="428"/>
      <c r="K40" s="428"/>
      <c r="L40" s="240"/>
      <c r="M40" s="426" t="s">
        <v>249</v>
      </c>
      <c r="N40" s="426"/>
      <c r="O40" s="240"/>
    </row>
    <row r="41" spans="1:15" ht="10.5" customHeight="1">
      <c r="A41" s="425"/>
      <c r="B41" s="425"/>
      <c r="C41" s="425"/>
      <c r="D41" s="425"/>
      <c r="E41" s="425"/>
      <c r="F41" s="425"/>
      <c r="G41" s="425"/>
      <c r="H41" s="425"/>
      <c r="I41" s="425"/>
      <c r="J41" s="425"/>
      <c r="K41" s="425"/>
      <c r="L41" s="425"/>
      <c r="M41" s="425"/>
      <c r="N41" s="425"/>
      <c r="O41" s="425"/>
    </row>
    <row r="42" spans="1:15" ht="14.25">
      <c r="A42" s="431" t="s">
        <v>312</v>
      </c>
      <c r="B42" s="431"/>
      <c r="C42" s="431"/>
      <c r="D42" s="431"/>
      <c r="E42" s="431"/>
      <c r="F42" s="431"/>
      <c r="G42" s="431"/>
      <c r="H42" s="431"/>
      <c r="I42" s="431"/>
      <c r="J42" s="431"/>
      <c r="K42" s="431"/>
      <c r="L42" s="431"/>
      <c r="M42" s="431"/>
      <c r="N42" s="431"/>
      <c r="O42" s="431"/>
    </row>
    <row r="43" spans="1:15" ht="10.5" customHeight="1">
      <c r="A43" s="423"/>
      <c r="B43" s="441"/>
      <c r="C43" s="441"/>
      <c r="D43" s="441"/>
      <c r="E43" s="441"/>
      <c r="F43" s="441"/>
      <c r="G43" s="441"/>
      <c r="H43" s="441"/>
      <c r="I43" s="441"/>
      <c r="J43" s="441"/>
      <c r="K43" s="441"/>
      <c r="L43" s="441"/>
      <c r="M43" s="441"/>
      <c r="N43" s="423"/>
      <c r="O43" s="423"/>
    </row>
    <row r="44" spans="1:15" ht="15">
      <c r="A44" s="428" t="s">
        <v>313</v>
      </c>
      <c r="B44" s="428"/>
      <c r="C44" s="428"/>
      <c r="D44" s="428"/>
      <c r="E44" s="428"/>
      <c r="F44" s="428"/>
      <c r="G44" s="428"/>
      <c r="H44" s="428"/>
      <c r="I44" s="428"/>
      <c r="J44" s="428"/>
      <c r="K44" s="428"/>
      <c r="L44" s="428"/>
      <c r="M44" s="428"/>
      <c r="N44" s="428"/>
      <c r="O44" s="428"/>
    </row>
    <row r="45" spans="1:15" ht="15">
      <c r="A45" s="428" t="s">
        <v>314</v>
      </c>
      <c r="B45" s="428"/>
      <c r="C45" s="428"/>
      <c r="D45" s="428"/>
      <c r="E45" s="428"/>
      <c r="F45" s="426" t="s">
        <v>249</v>
      </c>
      <c r="G45" s="426"/>
      <c r="H45" s="426"/>
      <c r="I45" s="426"/>
      <c r="J45" s="240" t="s">
        <v>315</v>
      </c>
      <c r="K45" s="240"/>
      <c r="L45" s="245"/>
      <c r="M45" s="240"/>
      <c r="N45" s="245"/>
      <c r="O45" s="245"/>
    </row>
    <row r="46" spans="1:15" ht="10.5" customHeight="1">
      <c r="A46" s="423"/>
      <c r="B46" s="423"/>
      <c r="C46" s="423"/>
      <c r="D46" s="423"/>
      <c r="E46" s="423"/>
      <c r="F46" s="423"/>
      <c r="G46" s="423"/>
      <c r="H46" s="423"/>
      <c r="I46" s="423"/>
      <c r="J46" s="423"/>
      <c r="K46" s="423"/>
      <c r="L46" s="423"/>
      <c r="M46" s="423"/>
      <c r="N46" s="423"/>
      <c r="O46" s="423"/>
    </row>
    <row r="47" spans="1:15" ht="14.25">
      <c r="A47" s="431" t="s">
        <v>316</v>
      </c>
      <c r="B47" s="431"/>
      <c r="C47" s="431"/>
      <c r="D47" s="431"/>
      <c r="E47" s="431"/>
      <c r="F47" s="431"/>
      <c r="G47" s="431"/>
      <c r="H47" s="431"/>
      <c r="I47" s="431"/>
      <c r="J47" s="431"/>
      <c r="K47" s="431"/>
      <c r="L47" s="431"/>
      <c r="M47" s="431"/>
      <c r="N47" s="431"/>
      <c r="O47" s="431"/>
    </row>
    <row r="48" spans="1:15" ht="10.5" customHeight="1">
      <c r="A48" s="428"/>
      <c r="B48" s="428"/>
      <c r="C48" s="428"/>
      <c r="D48" s="428"/>
      <c r="E48" s="428"/>
      <c r="F48" s="428"/>
      <c r="G48" s="428"/>
      <c r="H48" s="428"/>
      <c r="I48" s="428"/>
      <c r="J48" s="428"/>
      <c r="K48" s="428"/>
      <c r="L48" s="428"/>
      <c r="M48" s="428"/>
      <c r="N48" s="428"/>
      <c r="O48" s="428"/>
    </row>
    <row r="49" spans="1:15" ht="15">
      <c r="A49" s="240" t="s">
        <v>317</v>
      </c>
      <c r="B49" s="429"/>
      <c r="C49" s="429"/>
      <c r="D49" s="429"/>
      <c r="E49" s="429"/>
      <c r="F49" s="429"/>
      <c r="G49" s="429"/>
      <c r="H49" s="242" t="s">
        <v>318</v>
      </c>
      <c r="I49" s="442"/>
      <c r="J49" s="442"/>
      <c r="K49" s="442"/>
      <c r="L49" s="242" t="s">
        <v>319</v>
      </c>
      <c r="M49" s="429"/>
      <c r="N49" s="429"/>
      <c r="O49" s="242" t="s">
        <v>320</v>
      </c>
    </row>
    <row r="50" spans="1:15" ht="27.75" customHeight="1">
      <c r="A50" s="430" t="s">
        <v>321</v>
      </c>
      <c r="B50" s="430"/>
      <c r="C50" s="430"/>
      <c r="D50" s="430"/>
      <c r="E50" s="430"/>
      <c r="F50" s="430"/>
      <c r="G50" s="430"/>
      <c r="H50" s="240"/>
      <c r="I50" s="443" t="s">
        <v>322</v>
      </c>
      <c r="J50" s="443"/>
      <c r="K50" s="443"/>
      <c r="L50" s="245"/>
      <c r="M50" s="427" t="s">
        <v>323</v>
      </c>
      <c r="N50" s="427"/>
      <c r="O50" s="245"/>
    </row>
    <row r="51" spans="1:15" ht="15">
      <c r="A51" s="429"/>
      <c r="B51" s="429"/>
      <c r="C51" s="425" t="s">
        <v>324</v>
      </c>
      <c r="D51" s="425"/>
      <c r="E51" s="444"/>
      <c r="F51" s="444"/>
      <c r="G51" s="444"/>
      <c r="H51" s="444"/>
      <c r="I51" s="444"/>
      <c r="J51" s="444"/>
      <c r="K51" s="242" t="s">
        <v>325</v>
      </c>
      <c r="L51" s="444"/>
      <c r="M51" s="444"/>
      <c r="N51" s="444"/>
      <c r="O51" s="444"/>
    </row>
    <row r="52" spans="1:15" ht="15">
      <c r="A52" s="427" t="s">
        <v>326</v>
      </c>
      <c r="B52" s="427"/>
      <c r="C52" s="240"/>
      <c r="D52" s="240"/>
      <c r="E52" s="427" t="s">
        <v>327</v>
      </c>
      <c r="F52" s="427"/>
      <c r="G52" s="427"/>
      <c r="H52" s="427"/>
      <c r="I52" s="427"/>
      <c r="J52" s="427"/>
      <c r="K52" s="240"/>
      <c r="L52" s="427" t="s">
        <v>328</v>
      </c>
      <c r="M52" s="427"/>
      <c r="N52" s="427"/>
      <c r="O52" s="427"/>
    </row>
    <row r="53" spans="1:15" ht="15">
      <c r="A53" s="428" t="s">
        <v>329</v>
      </c>
      <c r="B53" s="428"/>
      <c r="C53" s="428"/>
      <c r="D53" s="428"/>
      <c r="E53" s="428"/>
      <c r="F53" s="428"/>
      <c r="G53" s="428"/>
      <c r="H53" s="444"/>
      <c r="I53" s="444"/>
      <c r="J53" s="444"/>
      <c r="K53" s="444"/>
      <c r="L53" s="444"/>
      <c r="M53" s="444"/>
      <c r="N53" s="444"/>
      <c r="O53" s="240" t="s">
        <v>330</v>
      </c>
    </row>
    <row r="54" spans="1:15" ht="15">
      <c r="A54" s="425"/>
      <c r="B54" s="425"/>
      <c r="C54" s="425"/>
      <c r="D54" s="425"/>
      <c r="E54" s="425"/>
      <c r="F54" s="425"/>
      <c r="G54" s="425"/>
      <c r="H54" s="427" t="s">
        <v>321</v>
      </c>
      <c r="I54" s="427"/>
      <c r="J54" s="427"/>
      <c r="K54" s="427"/>
      <c r="L54" s="427"/>
      <c r="M54" s="427"/>
      <c r="N54" s="427"/>
      <c r="O54" s="240"/>
    </row>
    <row r="55" spans="1:15" ht="15">
      <c r="A55" s="428" t="s">
        <v>331</v>
      </c>
      <c r="B55" s="428"/>
      <c r="C55" s="428"/>
      <c r="D55" s="428"/>
      <c r="E55" s="428"/>
      <c r="F55" s="428"/>
      <c r="G55" s="428"/>
      <c r="H55" s="428"/>
      <c r="I55" s="428"/>
      <c r="J55" s="428"/>
      <c r="K55" s="428"/>
      <c r="L55" s="428"/>
      <c r="M55" s="428"/>
      <c r="N55" s="428"/>
      <c r="O55" s="428"/>
    </row>
    <row r="56" spans="1:15" ht="15">
      <c r="A56" s="424"/>
      <c r="B56" s="424"/>
      <c r="C56" s="424"/>
      <c r="D56" s="424"/>
      <c r="E56" s="424"/>
      <c r="F56" s="424"/>
      <c r="G56" s="424"/>
      <c r="H56" s="424"/>
      <c r="I56" s="424"/>
      <c r="J56" s="424"/>
      <c r="K56" s="424"/>
      <c r="L56" s="424"/>
      <c r="M56" s="424"/>
      <c r="N56" s="424"/>
      <c r="O56" s="424"/>
    </row>
    <row r="57" spans="1:15" ht="14.25">
      <c r="A57" s="445" t="s">
        <v>332</v>
      </c>
      <c r="B57" s="445"/>
      <c r="C57" s="445"/>
      <c r="D57" s="445"/>
      <c r="E57" s="445"/>
      <c r="F57" s="445"/>
      <c r="G57" s="445"/>
      <c r="H57" s="445"/>
      <c r="I57" s="445"/>
      <c r="J57" s="445"/>
      <c r="K57" s="445"/>
      <c r="L57" s="445"/>
      <c r="M57" s="445"/>
      <c r="N57" s="445"/>
      <c r="O57" s="445"/>
    </row>
    <row r="58" spans="1:15" ht="15">
      <c r="A58" s="246"/>
      <c r="B58" s="246"/>
      <c r="C58" s="246"/>
      <c r="D58" s="246"/>
      <c r="E58" s="246"/>
      <c r="F58" s="246"/>
      <c r="G58" s="246"/>
      <c r="H58" s="246"/>
      <c r="I58" s="246"/>
      <c r="J58" s="246"/>
      <c r="K58" s="246"/>
      <c r="L58" s="430" t="s">
        <v>333</v>
      </c>
      <c r="M58" s="430"/>
      <c r="N58" s="430"/>
      <c r="O58" s="430"/>
    </row>
    <row r="59" spans="1:15" ht="15">
      <c r="A59" s="254"/>
      <c r="B59" s="254"/>
      <c r="C59" s="254"/>
      <c r="D59" s="254"/>
      <c r="E59" s="254"/>
      <c r="F59" s="254"/>
      <c r="G59" s="254"/>
      <c r="H59" s="254"/>
      <c r="I59" s="254"/>
      <c r="J59" s="254"/>
      <c r="K59" s="254"/>
      <c r="L59" s="254"/>
      <c r="M59" s="254"/>
      <c r="N59" s="254"/>
      <c r="O59" s="254"/>
    </row>
    <row r="60" spans="1:15" ht="15">
      <c r="A60" s="254"/>
      <c r="B60" s="254"/>
      <c r="C60" s="254"/>
      <c r="D60" s="254"/>
      <c r="E60" s="254"/>
      <c r="F60" s="254"/>
      <c r="G60" s="254"/>
      <c r="H60" s="254"/>
      <c r="I60" s="254"/>
      <c r="J60" s="254"/>
      <c r="K60" s="254"/>
      <c r="L60" s="254"/>
      <c r="M60" s="254"/>
      <c r="N60" s="254"/>
      <c r="O60" s="254"/>
    </row>
    <row r="61" spans="1:15" ht="15">
      <c r="A61" s="254"/>
      <c r="B61" s="254"/>
      <c r="C61" s="254"/>
      <c r="D61" s="254"/>
      <c r="E61" s="254"/>
      <c r="F61" s="254"/>
      <c r="G61" s="254"/>
      <c r="H61" s="254"/>
      <c r="I61" s="254"/>
      <c r="J61" s="254"/>
      <c r="K61" s="254"/>
      <c r="L61" s="254"/>
      <c r="M61" s="254"/>
      <c r="N61" s="254"/>
      <c r="O61" s="254"/>
    </row>
  </sheetData>
  <sheetProtection password="CCA6" sheet="1"/>
  <mergeCells count="101">
    <mergeCell ref="A55:O55"/>
    <mergeCell ref="A56:O56"/>
    <mergeCell ref="A57:O57"/>
    <mergeCell ref="L58:O58"/>
    <mergeCell ref="A52:B52"/>
    <mergeCell ref="E52:J52"/>
    <mergeCell ref="L52:O52"/>
    <mergeCell ref="A53:G53"/>
    <mergeCell ref="H53:N53"/>
    <mergeCell ref="A54:G54"/>
    <mergeCell ref="H54:N54"/>
    <mergeCell ref="A50:G50"/>
    <mergeCell ref="I50:K50"/>
    <mergeCell ref="M50:N50"/>
    <mergeCell ref="A51:B51"/>
    <mergeCell ref="C51:D51"/>
    <mergeCell ref="E51:J51"/>
    <mergeCell ref="L51:O51"/>
    <mergeCell ref="A46:O46"/>
    <mergeCell ref="A47:O47"/>
    <mergeCell ref="A48:O48"/>
    <mergeCell ref="B49:G49"/>
    <mergeCell ref="I49:K49"/>
    <mergeCell ref="M49:N49"/>
    <mergeCell ref="A41:O41"/>
    <mergeCell ref="A42:O42"/>
    <mergeCell ref="A43:O43"/>
    <mergeCell ref="A44:O44"/>
    <mergeCell ref="A45:E45"/>
    <mergeCell ref="F45:I45"/>
    <mergeCell ref="A38:G38"/>
    <mergeCell ref="H38:I38"/>
    <mergeCell ref="J38:O38"/>
    <mergeCell ref="A39:O39"/>
    <mergeCell ref="B40:K40"/>
    <mergeCell ref="M40:N40"/>
    <mergeCell ref="B36:O36"/>
    <mergeCell ref="C37:D37"/>
    <mergeCell ref="E37:G37"/>
    <mergeCell ref="H37:I37"/>
    <mergeCell ref="J37:K37"/>
    <mergeCell ref="M37:N37"/>
    <mergeCell ref="B34:F34"/>
    <mergeCell ref="G34:H34"/>
    <mergeCell ref="I34:K34"/>
    <mergeCell ref="M34:N34"/>
    <mergeCell ref="A35:F35"/>
    <mergeCell ref="G35:H35"/>
    <mergeCell ref="I35:O35"/>
    <mergeCell ref="B30:K30"/>
    <mergeCell ref="M30:N30"/>
    <mergeCell ref="A31:O31"/>
    <mergeCell ref="B32:K32"/>
    <mergeCell ref="M32:N32"/>
    <mergeCell ref="A33:O33"/>
    <mergeCell ref="A27:D27"/>
    <mergeCell ref="E27:G27"/>
    <mergeCell ref="H27:O27"/>
    <mergeCell ref="B28:L28"/>
    <mergeCell ref="M28:N28"/>
    <mergeCell ref="A29:O29"/>
    <mergeCell ref="A23:J23"/>
    <mergeCell ref="A24:J24"/>
    <mergeCell ref="A25:O25"/>
    <mergeCell ref="B26:E26"/>
    <mergeCell ref="F26:G26"/>
    <mergeCell ref="H26:L26"/>
    <mergeCell ref="M26:N26"/>
    <mergeCell ref="A17:O17"/>
    <mergeCell ref="A18:O18"/>
    <mergeCell ref="A19:O19"/>
    <mergeCell ref="A20:O20"/>
    <mergeCell ref="A21:O21"/>
    <mergeCell ref="A22:O22"/>
    <mergeCell ref="A12:O12"/>
    <mergeCell ref="A13:O13"/>
    <mergeCell ref="A14:O14"/>
    <mergeCell ref="C15:J15"/>
    <mergeCell ref="L15:N15"/>
    <mergeCell ref="C16:J16"/>
    <mergeCell ref="L16:N16"/>
    <mergeCell ref="E8:H8"/>
    <mergeCell ref="J8:K8"/>
    <mergeCell ref="M8:O8"/>
    <mergeCell ref="A9:O9"/>
    <mergeCell ref="A10:O10"/>
    <mergeCell ref="A11:O11"/>
    <mergeCell ref="B6:E6"/>
    <mergeCell ref="G6:I6"/>
    <mergeCell ref="M6:N6"/>
    <mergeCell ref="A7:D7"/>
    <mergeCell ref="E7:H7"/>
    <mergeCell ref="I7:J7"/>
    <mergeCell ref="M7:O7"/>
    <mergeCell ref="A1:O1"/>
    <mergeCell ref="A2:O2"/>
    <mergeCell ref="A3:O3"/>
    <mergeCell ref="A4:O4"/>
    <mergeCell ref="B5:E5"/>
    <mergeCell ref="F5:G5"/>
    <mergeCell ref="M5:N5"/>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I6" sqref="I6:K6"/>
    </sheetView>
  </sheetViews>
  <sheetFormatPr defaultColWidth="9.33203125" defaultRowHeight="12.75"/>
  <cols>
    <col min="1" max="1" width="8.16015625" style="1" customWidth="1"/>
    <col min="2" max="2" width="9.83203125" style="1" customWidth="1"/>
    <col min="3" max="3" width="2.33203125" style="1" customWidth="1"/>
    <col min="4" max="4" width="9.83203125" style="1" customWidth="1"/>
    <col min="5" max="5" width="2.83203125" style="1" customWidth="1"/>
    <col min="6" max="6" width="9" style="1" customWidth="1"/>
    <col min="7" max="7" width="3" style="1" customWidth="1"/>
    <col min="8" max="8" width="10.83203125" style="1" customWidth="1"/>
    <col min="9" max="9" width="4" style="1" customWidth="1"/>
    <col min="10" max="10" width="14" style="1" customWidth="1"/>
    <col min="11" max="11" width="13.33203125" style="1" customWidth="1"/>
    <col min="12" max="12" width="12.33203125" style="1" customWidth="1"/>
    <col min="13" max="14" width="12.5" style="1" customWidth="1"/>
    <col min="15" max="15" width="5.83203125" style="1" customWidth="1"/>
    <col min="16" max="16384" width="9.33203125" style="1" customWidth="1"/>
  </cols>
  <sheetData>
    <row r="1" spans="1:15" ht="12.75">
      <c r="A1" s="422" t="s">
        <v>219</v>
      </c>
      <c r="B1" s="422"/>
      <c r="C1" s="422"/>
      <c r="D1" s="422"/>
      <c r="E1" s="422"/>
      <c r="F1" s="422"/>
      <c r="G1" s="422"/>
      <c r="H1" s="422"/>
      <c r="I1" s="422"/>
      <c r="J1" s="422"/>
      <c r="K1" s="422"/>
      <c r="L1" s="422"/>
      <c r="M1" s="422"/>
      <c r="N1" s="422"/>
      <c r="O1" s="422"/>
    </row>
    <row r="2" spans="1:15" ht="33">
      <c r="A2" s="415" t="s">
        <v>334</v>
      </c>
      <c r="B2" s="415"/>
      <c r="C2" s="415"/>
      <c r="D2" s="415"/>
      <c r="E2" s="415"/>
      <c r="F2" s="415"/>
      <c r="G2" s="415"/>
      <c r="H2" s="415"/>
      <c r="I2" s="415"/>
      <c r="J2" s="415"/>
      <c r="K2" s="415"/>
      <c r="L2" s="415"/>
      <c r="M2" s="415"/>
      <c r="N2" s="415"/>
      <c r="O2" s="415"/>
    </row>
    <row r="3" spans="1:15" ht="14.25">
      <c r="A3" s="423"/>
      <c r="B3" s="423"/>
      <c r="C3" s="423"/>
      <c r="D3" s="423"/>
      <c r="E3" s="423"/>
      <c r="F3" s="423"/>
      <c r="G3" s="423"/>
      <c r="H3" s="423"/>
      <c r="I3" s="423"/>
      <c r="J3" s="423"/>
      <c r="K3" s="423"/>
      <c r="L3" s="423"/>
      <c r="M3" s="423"/>
      <c r="N3" s="423"/>
      <c r="O3" s="423"/>
    </row>
    <row r="4" spans="1:15" ht="14.25">
      <c r="A4" s="431" t="s">
        <v>335</v>
      </c>
      <c r="B4" s="431"/>
      <c r="C4" s="431"/>
      <c r="D4" s="431"/>
      <c r="E4" s="431"/>
      <c r="F4" s="431"/>
      <c r="G4" s="431"/>
      <c r="H4" s="431"/>
      <c r="I4" s="431"/>
      <c r="J4" s="431"/>
      <c r="K4" s="431"/>
      <c r="L4" s="431"/>
      <c r="M4" s="431"/>
      <c r="N4" s="431"/>
      <c r="O4" s="431"/>
    </row>
    <row r="5" spans="1:15" ht="14.25">
      <c r="A5" s="423"/>
      <c r="B5" s="423"/>
      <c r="C5" s="423"/>
      <c r="D5" s="423"/>
      <c r="E5" s="423"/>
      <c r="F5" s="423"/>
      <c r="G5" s="423"/>
      <c r="H5" s="423"/>
      <c r="I5" s="423"/>
      <c r="J5" s="423"/>
      <c r="K5" s="423"/>
      <c r="L5" s="423"/>
      <c r="M5" s="423"/>
      <c r="N5" s="423"/>
      <c r="O5" s="423"/>
    </row>
    <row r="6" spans="1:15" ht="15">
      <c r="A6" s="255" t="s">
        <v>317</v>
      </c>
      <c r="B6" s="449" t="str">
        <f>(eff_entity)</f>
        <v>RFM-FARM MARKET ROAD (2015)</v>
      </c>
      <c r="C6" s="449"/>
      <c r="D6" s="449"/>
      <c r="E6" s="449"/>
      <c r="F6" s="449"/>
      <c r="G6" s="449"/>
      <c r="H6" s="242" t="s">
        <v>318</v>
      </c>
      <c r="I6" s="429"/>
      <c r="J6" s="429"/>
      <c r="K6" s="429"/>
      <c r="L6" s="242" t="s">
        <v>319</v>
      </c>
      <c r="M6" s="429"/>
      <c r="N6" s="429"/>
      <c r="O6" s="242" t="s">
        <v>320</v>
      </c>
    </row>
    <row r="7" spans="1:15" ht="14.25">
      <c r="A7" s="450" t="s">
        <v>279</v>
      </c>
      <c r="B7" s="450"/>
      <c r="C7" s="450"/>
      <c r="D7" s="450"/>
      <c r="E7" s="450"/>
      <c r="F7" s="450"/>
      <c r="G7" s="450"/>
      <c r="H7" s="256"/>
      <c r="I7" s="451" t="s">
        <v>336</v>
      </c>
      <c r="J7" s="451"/>
      <c r="K7" s="451"/>
      <c r="L7" s="245"/>
      <c r="M7" s="446" t="s">
        <v>323</v>
      </c>
      <c r="N7" s="446"/>
      <c r="O7" s="245"/>
    </row>
    <row r="8" spans="1:15" ht="10.5" customHeight="1">
      <c r="A8" s="423"/>
      <c r="B8" s="423"/>
      <c r="C8" s="423"/>
      <c r="D8" s="423"/>
      <c r="E8" s="423"/>
      <c r="F8" s="423"/>
      <c r="G8" s="423"/>
      <c r="H8" s="423"/>
      <c r="I8" s="423"/>
      <c r="J8" s="423"/>
      <c r="K8" s="423"/>
      <c r="L8" s="423"/>
      <c r="M8" s="423"/>
      <c r="N8" s="423"/>
      <c r="O8" s="423"/>
    </row>
    <row r="9" spans="1:15" ht="15">
      <c r="A9" s="429"/>
      <c r="B9" s="429"/>
      <c r="C9" s="447" t="s">
        <v>337</v>
      </c>
      <c r="D9" s="447"/>
      <c r="E9" s="447"/>
      <c r="F9" s="447"/>
      <c r="G9" s="447"/>
      <c r="H9" s="447"/>
      <c r="I9" s="447"/>
      <c r="J9" s="447"/>
      <c r="K9" s="447"/>
      <c r="L9" s="447"/>
      <c r="M9" s="447"/>
      <c r="N9" s="447"/>
      <c r="O9" s="447"/>
    </row>
    <row r="10" spans="1:15" ht="12.75">
      <c r="A10" s="446" t="s">
        <v>326</v>
      </c>
      <c r="B10" s="446"/>
      <c r="C10" s="313"/>
      <c r="D10" s="313"/>
      <c r="E10" s="313"/>
      <c r="F10" s="313"/>
      <c r="G10" s="313"/>
      <c r="H10" s="313"/>
      <c r="I10" s="313"/>
      <c r="J10" s="313"/>
      <c r="K10" s="313"/>
      <c r="L10" s="313"/>
      <c r="M10" s="313"/>
      <c r="N10" s="313"/>
      <c r="O10" s="313"/>
    </row>
    <row r="11" spans="1:15" ht="10.5" customHeight="1">
      <c r="A11" s="313"/>
      <c r="B11" s="313"/>
      <c r="C11" s="313"/>
      <c r="D11" s="313"/>
      <c r="E11" s="313"/>
      <c r="F11" s="313"/>
      <c r="G11" s="313"/>
      <c r="H11" s="313"/>
      <c r="I11" s="313"/>
      <c r="J11" s="313"/>
      <c r="K11" s="313"/>
      <c r="L11" s="313"/>
      <c r="M11" s="313"/>
      <c r="N11" s="313"/>
      <c r="O11" s="313"/>
    </row>
    <row r="12" spans="1:15" ht="15">
      <c r="A12" s="255" t="s">
        <v>338</v>
      </c>
      <c r="B12" s="255"/>
      <c r="C12" s="255"/>
      <c r="D12" s="255"/>
      <c r="E12" s="255"/>
      <c r="F12" s="255"/>
      <c r="G12" s="255"/>
      <c r="H12" s="255"/>
      <c r="I12" s="255"/>
      <c r="J12" s="255"/>
      <c r="K12" s="255"/>
      <c r="L12" s="255"/>
      <c r="M12" s="444" t="s">
        <v>249</v>
      </c>
      <c r="N12" s="444"/>
      <c r="O12" s="444"/>
    </row>
    <row r="13" spans="1:15" ht="12.75">
      <c r="A13" s="313"/>
      <c r="B13" s="313"/>
      <c r="C13" s="313"/>
      <c r="D13" s="313"/>
      <c r="E13" s="313"/>
      <c r="F13" s="313"/>
      <c r="G13" s="313"/>
      <c r="H13" s="313"/>
      <c r="I13" s="313"/>
      <c r="J13" s="313"/>
      <c r="K13" s="313"/>
      <c r="L13" s="313"/>
      <c r="M13" s="446" t="s">
        <v>339</v>
      </c>
      <c r="N13" s="446"/>
      <c r="O13" s="446"/>
    </row>
    <row r="14" spans="1:15" ht="10.5" customHeight="1">
      <c r="A14" s="447"/>
      <c r="B14" s="447"/>
      <c r="C14" s="447"/>
      <c r="D14" s="447"/>
      <c r="E14" s="447"/>
      <c r="F14" s="447"/>
      <c r="G14" s="447"/>
      <c r="H14" s="447"/>
      <c r="I14" s="447"/>
      <c r="J14" s="447"/>
      <c r="K14" s="447"/>
      <c r="L14" s="447"/>
      <c r="M14" s="447"/>
      <c r="N14" s="447"/>
      <c r="O14" s="447"/>
    </row>
    <row r="15" spans="1:15" ht="10.5" customHeight="1" thickBot="1">
      <c r="A15" s="448"/>
      <c r="B15" s="448"/>
      <c r="C15" s="448"/>
      <c r="D15" s="448"/>
      <c r="E15" s="448"/>
      <c r="F15" s="448"/>
      <c r="G15" s="448"/>
      <c r="H15" s="448"/>
      <c r="I15" s="448"/>
      <c r="J15" s="448"/>
      <c r="K15" s="448"/>
      <c r="L15" s="448"/>
      <c r="M15" s="448"/>
      <c r="N15" s="448"/>
      <c r="O15" s="448"/>
    </row>
    <row r="16" spans="1:15" ht="12.75">
      <c r="A16" s="313"/>
      <c r="B16" s="313"/>
      <c r="C16" s="313"/>
      <c r="D16" s="313"/>
      <c r="E16" s="313"/>
      <c r="F16" s="313"/>
      <c r="G16" s="313"/>
      <c r="H16" s="313"/>
      <c r="I16" s="313"/>
      <c r="J16" s="313"/>
      <c r="K16" s="313"/>
      <c r="L16" s="313"/>
      <c r="M16" s="313"/>
      <c r="N16" s="313"/>
      <c r="O16" s="313"/>
    </row>
    <row r="17" spans="1:15" ht="12.75">
      <c r="A17" s="313"/>
      <c r="B17" s="313"/>
      <c r="C17" s="313"/>
      <c r="D17" s="313"/>
      <c r="E17" s="313"/>
      <c r="F17" s="313"/>
      <c r="G17" s="313"/>
      <c r="H17" s="313"/>
      <c r="I17" s="313"/>
      <c r="J17" s="313"/>
      <c r="K17" s="313"/>
      <c r="L17" s="313"/>
      <c r="M17" s="313"/>
      <c r="N17" s="313"/>
      <c r="O17" s="313"/>
    </row>
    <row r="18" spans="1:15" ht="15">
      <c r="A18" s="425" t="s">
        <v>340</v>
      </c>
      <c r="B18" s="425"/>
      <c r="C18" s="425"/>
      <c r="D18" s="425"/>
      <c r="E18" s="425"/>
      <c r="F18" s="425"/>
      <c r="G18" s="425"/>
      <c r="H18" s="425"/>
      <c r="I18" s="425"/>
      <c r="J18" s="425"/>
      <c r="K18" s="425"/>
      <c r="L18" s="425"/>
      <c r="M18" s="425"/>
      <c r="N18" s="425"/>
      <c r="O18" s="425"/>
    </row>
    <row r="19" spans="1:15" ht="15">
      <c r="A19" s="425" t="s">
        <v>341</v>
      </c>
      <c r="B19" s="425"/>
      <c r="C19" s="425"/>
      <c r="D19" s="425"/>
      <c r="E19" s="425"/>
      <c r="F19" s="425"/>
      <c r="G19" s="425"/>
      <c r="H19" s="425"/>
      <c r="I19" s="425"/>
      <c r="J19" s="425"/>
      <c r="K19" s="425"/>
      <c r="L19" s="425"/>
      <c r="M19" s="425"/>
      <c r="N19" s="425"/>
      <c r="O19" s="425"/>
    </row>
    <row r="20" spans="1:15" ht="12.75">
      <c r="A20" s="313"/>
      <c r="B20" s="313"/>
      <c r="C20" s="313"/>
      <c r="D20" s="313"/>
      <c r="E20" s="313"/>
      <c r="F20" s="313"/>
      <c r="G20" s="313"/>
      <c r="H20" s="313"/>
      <c r="I20" s="313"/>
      <c r="J20" s="313"/>
      <c r="K20" s="313"/>
      <c r="L20" s="313"/>
      <c r="M20" s="313"/>
      <c r="N20" s="313"/>
      <c r="O20" s="313"/>
    </row>
    <row r="21" spans="1:15" ht="12.75">
      <c r="A21" s="313"/>
      <c r="B21" s="313"/>
      <c r="C21" s="313"/>
      <c r="D21" s="453">
        <f>(address)</f>
        <v>0</v>
      </c>
      <c r="E21" s="453"/>
      <c r="F21" s="453"/>
      <c r="G21" s="453"/>
      <c r="H21" s="453"/>
      <c r="I21" s="453"/>
      <c r="J21" s="453"/>
      <c r="K21" s="453"/>
      <c r="L21" s="453"/>
      <c r="M21" s="453"/>
      <c r="N21" s="453"/>
      <c r="O21" s="453"/>
    </row>
    <row r="22" spans="1:15" ht="12.75">
      <c r="A22" s="422" t="s">
        <v>342</v>
      </c>
      <c r="B22" s="422"/>
      <c r="C22" s="422"/>
      <c r="D22" s="453"/>
      <c r="E22" s="453"/>
      <c r="F22" s="453"/>
      <c r="G22" s="453"/>
      <c r="H22" s="453"/>
      <c r="I22" s="453"/>
      <c r="J22" s="453"/>
      <c r="K22" s="453"/>
      <c r="L22" s="453"/>
      <c r="M22" s="453"/>
      <c r="N22" s="453"/>
      <c r="O22" s="453"/>
    </row>
    <row r="23" spans="1:15" ht="12.75">
      <c r="A23" s="313"/>
      <c r="B23" s="313"/>
      <c r="C23" s="313"/>
      <c r="D23" s="313"/>
      <c r="E23" s="313"/>
      <c r="F23" s="313"/>
      <c r="G23" s="313"/>
      <c r="H23" s="313"/>
      <c r="I23" s="313"/>
      <c r="J23" s="313"/>
      <c r="K23" s="313"/>
      <c r="L23" s="313"/>
      <c r="M23" s="313"/>
      <c r="N23" s="313"/>
      <c r="O23" s="313"/>
    </row>
    <row r="24" spans="1:15" ht="12.75">
      <c r="A24" s="422" t="s">
        <v>343</v>
      </c>
      <c r="B24" s="422"/>
      <c r="C24" s="422"/>
      <c r="D24" s="453">
        <f>(nameofpersonpreparingthisnotice)</f>
        <v>0</v>
      </c>
      <c r="E24" s="453"/>
      <c r="F24" s="453"/>
      <c r="G24" s="453"/>
      <c r="H24" s="453"/>
      <c r="I24" s="453"/>
      <c r="J24" s="453"/>
      <c r="K24" s="453"/>
      <c r="L24" s="453"/>
      <c r="M24" s="453"/>
      <c r="N24" s="453"/>
      <c r="O24" s="453"/>
    </row>
    <row r="25" spans="1:15" ht="12.75">
      <c r="A25" s="422" t="s">
        <v>344</v>
      </c>
      <c r="B25" s="422"/>
      <c r="C25" s="422"/>
      <c r="D25" s="453"/>
      <c r="E25" s="453"/>
      <c r="F25" s="453"/>
      <c r="G25" s="453"/>
      <c r="H25" s="453"/>
      <c r="I25" s="453"/>
      <c r="J25" s="453"/>
      <c r="K25" s="453"/>
      <c r="L25" s="453"/>
      <c r="M25" s="453"/>
      <c r="N25" s="453"/>
      <c r="O25" s="453"/>
    </row>
    <row r="26" spans="1:15" ht="12.75">
      <c r="A26" s="313"/>
      <c r="B26" s="313"/>
      <c r="C26" s="313"/>
      <c r="D26" s="313"/>
      <c r="E26" s="313"/>
      <c r="F26" s="313"/>
      <c r="G26" s="313"/>
      <c r="H26" s="313"/>
      <c r="I26" s="313"/>
      <c r="J26" s="313"/>
      <c r="K26" s="313"/>
      <c r="L26" s="313"/>
      <c r="M26" s="313"/>
      <c r="N26" s="313"/>
      <c r="O26" s="313"/>
    </row>
    <row r="27" spans="1:15" ht="12.75">
      <c r="A27" s="313"/>
      <c r="B27" s="313"/>
      <c r="C27" s="313"/>
      <c r="D27" s="453">
        <f>(title)</f>
        <v>0</v>
      </c>
      <c r="E27" s="453"/>
      <c r="F27" s="453"/>
      <c r="G27" s="453"/>
      <c r="H27" s="453"/>
      <c r="I27" s="453"/>
      <c r="J27" s="453"/>
      <c r="K27" s="453"/>
      <c r="L27" s="453"/>
      <c r="M27" s="453"/>
      <c r="N27" s="453"/>
      <c r="O27" s="453"/>
    </row>
    <row r="28" spans="1:15" ht="12.75">
      <c r="A28" s="422" t="s">
        <v>51</v>
      </c>
      <c r="B28" s="422"/>
      <c r="C28" s="422"/>
      <c r="D28" s="453"/>
      <c r="E28" s="453"/>
      <c r="F28" s="453"/>
      <c r="G28" s="453"/>
      <c r="H28" s="453"/>
      <c r="I28" s="453"/>
      <c r="J28" s="453"/>
      <c r="K28" s="453"/>
      <c r="L28" s="453"/>
      <c r="M28" s="453"/>
      <c r="N28" s="453"/>
      <c r="O28" s="453"/>
    </row>
    <row r="29" spans="1:15" ht="12.75">
      <c r="A29" s="313"/>
      <c r="B29" s="313"/>
      <c r="C29" s="313"/>
      <c r="D29" s="313"/>
      <c r="E29" s="313"/>
      <c r="F29" s="313"/>
      <c r="G29" s="313"/>
      <c r="H29" s="313"/>
      <c r="I29" s="313"/>
      <c r="J29" s="313"/>
      <c r="K29" s="313"/>
      <c r="L29" s="313"/>
      <c r="M29" s="313"/>
      <c r="N29" s="313"/>
      <c r="O29" s="313"/>
    </row>
    <row r="30" spans="1:15" ht="12.75">
      <c r="A30" s="313"/>
      <c r="B30" s="313"/>
      <c r="C30" s="313"/>
      <c r="D30" s="452">
        <f ca="1">NOW()</f>
        <v>42207.50500648148</v>
      </c>
      <c r="E30" s="453"/>
      <c r="F30" s="453"/>
      <c r="G30" s="453"/>
      <c r="H30" s="453"/>
      <c r="I30" s="453"/>
      <c r="J30" s="453"/>
      <c r="K30" s="453"/>
      <c r="L30" s="453"/>
      <c r="M30" s="453"/>
      <c r="N30" s="453"/>
      <c r="O30" s="453"/>
    </row>
    <row r="31" spans="1:15" ht="12.75">
      <c r="A31" s="422" t="s">
        <v>52</v>
      </c>
      <c r="B31" s="422"/>
      <c r="C31" s="422"/>
      <c r="D31" s="453"/>
      <c r="E31" s="453"/>
      <c r="F31" s="453"/>
      <c r="G31" s="453"/>
      <c r="H31" s="453"/>
      <c r="I31" s="453"/>
      <c r="J31" s="453"/>
      <c r="K31" s="453"/>
      <c r="L31" s="453"/>
      <c r="M31" s="453"/>
      <c r="N31" s="453"/>
      <c r="O31" s="453"/>
    </row>
    <row r="32" spans="1:15" ht="12.75">
      <c r="A32" s="31"/>
      <c r="B32" s="31"/>
      <c r="C32" s="31"/>
      <c r="D32" s="31"/>
      <c r="E32" s="31"/>
      <c r="F32" s="31"/>
      <c r="G32" s="31"/>
      <c r="H32" s="31"/>
      <c r="I32" s="31"/>
      <c r="J32" s="31"/>
      <c r="K32" s="31"/>
      <c r="L32" s="31"/>
      <c r="M32" s="31"/>
      <c r="N32" s="31"/>
      <c r="O32" s="31"/>
    </row>
    <row r="33" spans="1:15" ht="12.75">
      <c r="A33" s="31"/>
      <c r="B33" s="31"/>
      <c r="C33" s="31"/>
      <c r="D33" s="31"/>
      <c r="E33" s="31"/>
      <c r="F33" s="31"/>
      <c r="G33" s="31"/>
      <c r="H33" s="31"/>
      <c r="I33" s="31"/>
      <c r="J33" s="31"/>
      <c r="K33" s="31"/>
      <c r="L33" s="31"/>
      <c r="M33" s="31"/>
      <c r="N33" s="31"/>
      <c r="O33" s="31"/>
    </row>
    <row r="34" spans="1:15" ht="12.75">
      <c r="A34" s="31"/>
      <c r="B34" s="31"/>
      <c r="C34" s="31"/>
      <c r="D34" s="31"/>
      <c r="E34" s="31"/>
      <c r="F34" s="31"/>
      <c r="G34" s="31"/>
      <c r="H34" s="31"/>
      <c r="I34" s="31"/>
      <c r="J34" s="31"/>
      <c r="K34" s="31"/>
      <c r="L34" s="31"/>
      <c r="M34" s="31"/>
      <c r="N34" s="31"/>
      <c r="O34" s="31"/>
    </row>
    <row r="35" spans="1:15" ht="12.75">
      <c r="A35" s="31"/>
      <c r="B35" s="31"/>
      <c r="C35" s="31"/>
      <c r="D35" s="31"/>
      <c r="E35" s="31"/>
      <c r="F35" s="31"/>
      <c r="G35" s="31"/>
      <c r="H35" s="31"/>
      <c r="I35" s="31"/>
      <c r="J35" s="31"/>
      <c r="K35" s="31"/>
      <c r="L35" s="31"/>
      <c r="M35" s="31"/>
      <c r="N35" s="31"/>
      <c r="O35" s="31"/>
    </row>
    <row r="36" spans="1:15" ht="12.75">
      <c r="A36" s="31"/>
      <c r="B36" s="31"/>
      <c r="C36" s="31"/>
      <c r="D36" s="31"/>
      <c r="E36" s="31"/>
      <c r="F36" s="31"/>
      <c r="G36" s="31"/>
      <c r="H36" s="31"/>
      <c r="I36" s="31"/>
      <c r="J36" s="31"/>
      <c r="K36" s="31"/>
      <c r="L36" s="31"/>
      <c r="M36" s="31"/>
      <c r="N36" s="31"/>
      <c r="O36" s="31"/>
    </row>
    <row r="37" spans="1:15" ht="12.75">
      <c r="A37" s="31"/>
      <c r="B37" s="31"/>
      <c r="C37" s="31"/>
      <c r="D37" s="31"/>
      <c r="E37" s="31"/>
      <c r="F37" s="31"/>
      <c r="G37" s="31"/>
      <c r="H37" s="31"/>
      <c r="I37" s="31"/>
      <c r="J37" s="31"/>
      <c r="K37" s="31"/>
      <c r="L37" s="31"/>
      <c r="M37" s="31"/>
      <c r="N37" s="31"/>
      <c r="O37" s="31"/>
    </row>
    <row r="38" spans="1:15" ht="12.75">
      <c r="A38" s="31"/>
      <c r="B38" s="31"/>
      <c r="C38" s="31"/>
      <c r="D38" s="31"/>
      <c r="E38" s="31"/>
      <c r="F38" s="31"/>
      <c r="G38" s="31"/>
      <c r="H38" s="31"/>
      <c r="I38" s="31"/>
      <c r="J38" s="31"/>
      <c r="K38" s="31"/>
      <c r="L38" s="31"/>
      <c r="M38" s="31"/>
      <c r="N38" s="31"/>
      <c r="O38" s="31"/>
    </row>
    <row r="39" spans="1:15" ht="12.75">
      <c r="A39" s="31"/>
      <c r="B39" s="31"/>
      <c r="C39" s="31"/>
      <c r="D39" s="31"/>
      <c r="E39" s="31"/>
      <c r="F39" s="31"/>
      <c r="G39" s="31"/>
      <c r="H39" s="31"/>
      <c r="I39" s="31"/>
      <c r="J39" s="31"/>
      <c r="K39" s="31"/>
      <c r="L39" s="31"/>
      <c r="M39" s="31"/>
      <c r="N39" s="31"/>
      <c r="O39" s="31"/>
    </row>
    <row r="40" spans="1:15" ht="12.75">
      <c r="A40" s="31"/>
      <c r="B40" s="31"/>
      <c r="C40" s="31"/>
      <c r="D40" s="31"/>
      <c r="E40" s="31"/>
      <c r="F40" s="31"/>
      <c r="G40" s="31"/>
      <c r="H40" s="31"/>
      <c r="I40" s="31"/>
      <c r="J40" s="31"/>
      <c r="K40" s="31"/>
      <c r="L40" s="31"/>
      <c r="M40" s="31"/>
      <c r="N40" s="31"/>
      <c r="O40" s="31"/>
    </row>
    <row r="41" spans="1:15" ht="12.75">
      <c r="A41" s="31"/>
      <c r="B41" s="31"/>
      <c r="C41" s="31"/>
      <c r="D41" s="31"/>
      <c r="E41" s="31"/>
      <c r="F41" s="31"/>
      <c r="G41" s="31"/>
      <c r="H41" s="31"/>
      <c r="I41" s="31"/>
      <c r="J41" s="31"/>
      <c r="K41" s="31"/>
      <c r="L41" s="31"/>
      <c r="M41" s="31"/>
      <c r="N41" s="31"/>
      <c r="O41" s="31"/>
    </row>
    <row r="42" spans="1:15" ht="12.75">
      <c r="A42" s="31"/>
      <c r="B42" s="31"/>
      <c r="C42" s="31"/>
      <c r="D42" s="31"/>
      <c r="E42" s="31"/>
      <c r="F42" s="31"/>
      <c r="G42" s="31"/>
      <c r="H42" s="31"/>
      <c r="I42" s="31"/>
      <c r="J42" s="31"/>
      <c r="K42" s="31"/>
      <c r="L42" s="31"/>
      <c r="M42" s="31"/>
      <c r="N42" s="31"/>
      <c r="O42" s="31"/>
    </row>
    <row r="43" spans="1:15" ht="12.75">
      <c r="A43" s="31"/>
      <c r="B43" s="258"/>
      <c r="C43" s="258"/>
      <c r="D43" s="258"/>
      <c r="E43" s="258"/>
      <c r="F43" s="258"/>
      <c r="G43" s="258"/>
      <c r="H43" s="258"/>
      <c r="I43" s="258"/>
      <c r="J43" s="258"/>
      <c r="K43" s="258"/>
      <c r="L43" s="258"/>
      <c r="M43" s="258"/>
      <c r="N43" s="31"/>
      <c r="O43" s="31"/>
    </row>
    <row r="44" spans="1:15" ht="12.75">
      <c r="A44" s="31"/>
      <c r="B44" s="31"/>
      <c r="C44" s="31"/>
      <c r="D44" s="31"/>
      <c r="E44" s="31"/>
      <c r="F44" s="31"/>
      <c r="G44" s="31"/>
      <c r="H44" s="31"/>
      <c r="I44" s="31"/>
      <c r="J44" s="31"/>
      <c r="K44" s="31"/>
      <c r="L44" s="31"/>
      <c r="M44" s="31"/>
      <c r="N44" s="31"/>
      <c r="O44" s="31"/>
    </row>
    <row r="45" spans="1:15" ht="12.75">
      <c r="A45" s="31"/>
      <c r="B45" s="31"/>
      <c r="C45" s="31"/>
      <c r="D45" s="31"/>
      <c r="E45" s="31"/>
      <c r="F45" s="31"/>
      <c r="G45" s="31"/>
      <c r="H45" s="31"/>
      <c r="I45" s="31"/>
      <c r="J45" s="31"/>
      <c r="K45" s="31"/>
      <c r="L45" s="31"/>
      <c r="M45" s="31"/>
      <c r="N45" s="31"/>
      <c r="O45" s="31"/>
    </row>
    <row r="46" spans="1:15" ht="12.75">
      <c r="A46" s="31"/>
      <c r="B46" s="31"/>
      <c r="C46" s="31"/>
      <c r="D46" s="31"/>
      <c r="E46" s="31"/>
      <c r="F46" s="31"/>
      <c r="G46" s="31"/>
      <c r="H46" s="31"/>
      <c r="I46" s="31"/>
      <c r="J46" s="31"/>
      <c r="K46" s="31"/>
      <c r="L46" s="31"/>
      <c r="M46" s="31"/>
      <c r="N46" s="31"/>
      <c r="O46" s="31"/>
    </row>
    <row r="47" spans="1:15" ht="12.75">
      <c r="A47" s="31"/>
      <c r="B47" s="31"/>
      <c r="C47" s="31"/>
      <c r="D47" s="31"/>
      <c r="E47" s="31"/>
      <c r="F47" s="31"/>
      <c r="G47" s="31"/>
      <c r="H47" s="31"/>
      <c r="I47" s="31"/>
      <c r="J47" s="31"/>
      <c r="K47" s="31"/>
      <c r="L47" s="31"/>
      <c r="M47" s="31"/>
      <c r="N47" s="31"/>
      <c r="O47" s="31"/>
    </row>
    <row r="48" spans="1:15" ht="12.75">
      <c r="A48" s="31"/>
      <c r="B48" s="31"/>
      <c r="C48" s="31"/>
      <c r="D48" s="31"/>
      <c r="E48" s="31"/>
      <c r="F48" s="31"/>
      <c r="G48" s="31"/>
      <c r="H48" s="31"/>
      <c r="I48" s="31"/>
      <c r="J48" s="31"/>
      <c r="K48" s="31"/>
      <c r="L48" s="31"/>
      <c r="M48" s="31"/>
      <c r="N48" s="31"/>
      <c r="O48" s="31"/>
    </row>
    <row r="49" spans="1:15" ht="12.75">
      <c r="A49" s="31"/>
      <c r="B49" s="31"/>
      <c r="C49" s="31"/>
      <c r="D49" s="31"/>
      <c r="E49" s="31"/>
      <c r="F49" s="31"/>
      <c r="G49" s="31"/>
      <c r="H49" s="31"/>
      <c r="I49" s="31"/>
      <c r="J49" s="31"/>
      <c r="K49" s="31"/>
      <c r="L49" s="31"/>
      <c r="M49" s="31"/>
      <c r="N49" s="31"/>
      <c r="O49" s="31"/>
    </row>
    <row r="50" spans="1:15" ht="12.75">
      <c r="A50" s="31"/>
      <c r="B50" s="31"/>
      <c r="C50" s="31"/>
      <c r="D50" s="31"/>
      <c r="E50" s="31"/>
      <c r="F50" s="31"/>
      <c r="G50" s="31"/>
      <c r="H50" s="31"/>
      <c r="I50" s="31"/>
      <c r="J50" s="31"/>
      <c r="K50" s="31"/>
      <c r="L50" s="31"/>
      <c r="M50" s="31"/>
      <c r="N50" s="31"/>
      <c r="O50" s="31"/>
    </row>
    <row r="51" spans="1:15" ht="12.75">
      <c r="A51" s="31"/>
      <c r="B51" s="31"/>
      <c r="C51" s="31"/>
      <c r="D51" s="31"/>
      <c r="E51" s="31"/>
      <c r="F51" s="31"/>
      <c r="G51" s="31"/>
      <c r="H51" s="31"/>
      <c r="I51" s="31"/>
      <c r="J51" s="31"/>
      <c r="K51" s="31"/>
      <c r="L51" s="31"/>
      <c r="M51" s="31"/>
      <c r="N51" s="31"/>
      <c r="O51" s="31"/>
    </row>
    <row r="52" spans="1:15" ht="12.75">
      <c r="A52" s="31"/>
      <c r="B52" s="31"/>
      <c r="C52" s="31"/>
      <c r="D52" s="31"/>
      <c r="E52" s="31"/>
      <c r="F52" s="31"/>
      <c r="G52" s="31"/>
      <c r="H52" s="31"/>
      <c r="I52" s="31"/>
      <c r="J52" s="31"/>
      <c r="K52" s="31"/>
      <c r="L52" s="31"/>
      <c r="M52" s="31"/>
      <c r="N52" s="31"/>
      <c r="O52" s="31"/>
    </row>
    <row r="53" spans="1:15" ht="12.75">
      <c r="A53" s="31"/>
      <c r="B53" s="31"/>
      <c r="C53" s="31"/>
      <c r="D53" s="31"/>
      <c r="E53" s="31"/>
      <c r="F53" s="31"/>
      <c r="G53" s="31"/>
      <c r="H53" s="31"/>
      <c r="I53" s="31"/>
      <c r="J53" s="31"/>
      <c r="K53" s="31"/>
      <c r="L53" s="31"/>
      <c r="M53" s="31"/>
      <c r="N53" s="31"/>
      <c r="O53" s="31"/>
    </row>
    <row r="54" spans="1:15" ht="12.75">
      <c r="A54" s="31"/>
      <c r="B54" s="31"/>
      <c r="C54" s="31"/>
      <c r="D54" s="31"/>
      <c r="E54" s="31"/>
      <c r="F54" s="31"/>
      <c r="G54" s="31"/>
      <c r="H54" s="31"/>
      <c r="I54" s="31"/>
      <c r="J54" s="31"/>
      <c r="K54" s="31"/>
      <c r="L54" s="31"/>
      <c r="M54" s="31"/>
      <c r="N54" s="31"/>
      <c r="O54" s="31"/>
    </row>
    <row r="55" spans="1:15" ht="12.75">
      <c r="A55" s="31"/>
      <c r="B55" s="31"/>
      <c r="C55" s="31"/>
      <c r="D55" s="31"/>
      <c r="E55" s="31"/>
      <c r="F55" s="31"/>
      <c r="G55" s="31"/>
      <c r="H55" s="31"/>
      <c r="I55" s="31"/>
      <c r="J55" s="31"/>
      <c r="K55" s="31"/>
      <c r="L55" s="31"/>
      <c r="M55" s="31"/>
      <c r="N55" s="31"/>
      <c r="O55" s="31"/>
    </row>
    <row r="56" spans="1:15" ht="12.75">
      <c r="A56" s="31"/>
      <c r="B56" s="31"/>
      <c r="C56" s="31"/>
      <c r="D56" s="31"/>
      <c r="E56" s="31"/>
      <c r="F56" s="31"/>
      <c r="G56" s="31"/>
      <c r="H56" s="31"/>
      <c r="I56" s="31"/>
      <c r="J56" s="31"/>
      <c r="K56" s="31"/>
      <c r="L56" s="31"/>
      <c r="M56" s="31"/>
      <c r="N56" s="31"/>
      <c r="O56" s="31"/>
    </row>
    <row r="57" spans="1:15" ht="12.75">
      <c r="A57" s="31"/>
      <c r="B57" s="31"/>
      <c r="C57" s="31"/>
      <c r="D57" s="31"/>
      <c r="E57" s="31"/>
      <c r="F57" s="31"/>
      <c r="G57" s="31"/>
      <c r="H57" s="31"/>
      <c r="I57" s="31"/>
      <c r="J57" s="31"/>
      <c r="K57" s="31"/>
      <c r="L57" s="31"/>
      <c r="M57" s="31"/>
      <c r="N57" s="31"/>
      <c r="O57" s="31"/>
    </row>
    <row r="58" spans="1:15" ht="12.75">
      <c r="A58" s="31"/>
      <c r="B58" s="31"/>
      <c r="C58" s="31"/>
      <c r="D58" s="31"/>
      <c r="E58" s="31"/>
      <c r="F58" s="31"/>
      <c r="G58" s="31"/>
      <c r="H58" s="31"/>
      <c r="I58" s="31"/>
      <c r="J58" s="31"/>
      <c r="K58" s="31"/>
      <c r="L58" s="31"/>
      <c r="M58" s="31"/>
      <c r="N58" s="31"/>
      <c r="O58" s="31"/>
    </row>
    <row r="59" spans="1:15" ht="12.75">
      <c r="A59" s="31"/>
      <c r="B59" s="31"/>
      <c r="C59" s="31"/>
      <c r="D59" s="31"/>
      <c r="E59" s="31"/>
      <c r="F59" s="31"/>
      <c r="G59" s="31"/>
      <c r="H59" s="31"/>
      <c r="I59" s="31"/>
      <c r="J59" s="31"/>
      <c r="K59" s="31"/>
      <c r="L59" s="31"/>
      <c r="M59" s="31"/>
      <c r="N59" s="31"/>
      <c r="O59" s="31"/>
    </row>
    <row r="60" spans="1:15" ht="12.75">
      <c r="A60" s="31"/>
      <c r="B60" s="31"/>
      <c r="C60" s="31"/>
      <c r="D60" s="31"/>
      <c r="E60" s="31"/>
      <c r="F60" s="31"/>
      <c r="G60" s="31"/>
      <c r="H60" s="31"/>
      <c r="I60" s="31"/>
      <c r="J60" s="31"/>
      <c r="K60" s="31"/>
      <c r="L60" s="31"/>
      <c r="M60" s="31"/>
      <c r="N60" s="31"/>
      <c r="O60" s="31"/>
    </row>
    <row r="61" spans="1:15" ht="12.75">
      <c r="A61" s="31"/>
      <c r="B61" s="31"/>
      <c r="C61" s="31"/>
      <c r="D61" s="31"/>
      <c r="E61" s="31"/>
      <c r="F61" s="31"/>
      <c r="G61" s="31"/>
      <c r="H61" s="31"/>
      <c r="I61" s="31"/>
      <c r="J61" s="31"/>
      <c r="K61" s="31"/>
      <c r="L61" s="31"/>
      <c r="M61" s="31"/>
      <c r="N61" s="31"/>
      <c r="O61" s="31"/>
    </row>
    <row r="62" spans="1:15" ht="12.75">
      <c r="A62" s="31"/>
      <c r="B62" s="31"/>
      <c r="C62" s="31"/>
      <c r="D62" s="31"/>
      <c r="E62" s="31"/>
      <c r="F62" s="31"/>
      <c r="G62" s="31"/>
      <c r="H62" s="31"/>
      <c r="I62" s="31"/>
      <c r="J62" s="31"/>
      <c r="K62" s="31"/>
      <c r="L62" s="31"/>
      <c r="M62" s="31"/>
      <c r="N62" s="31"/>
      <c r="O62" s="31"/>
    </row>
    <row r="63" spans="1:15" ht="12.75">
      <c r="A63" s="31"/>
      <c r="B63" s="31"/>
      <c r="C63" s="31"/>
      <c r="D63" s="31"/>
      <c r="E63" s="31"/>
      <c r="F63" s="31"/>
      <c r="G63" s="31"/>
      <c r="H63" s="31"/>
      <c r="I63" s="31"/>
      <c r="J63" s="31"/>
      <c r="K63" s="31"/>
      <c r="L63" s="31"/>
      <c r="M63" s="31"/>
      <c r="N63" s="31"/>
      <c r="O63" s="31"/>
    </row>
    <row r="64" spans="1:15" ht="12.75">
      <c r="A64" s="31"/>
      <c r="B64" s="31"/>
      <c r="C64" s="31"/>
      <c r="D64" s="31"/>
      <c r="E64" s="31"/>
      <c r="F64" s="31"/>
      <c r="G64" s="31"/>
      <c r="H64" s="31"/>
      <c r="I64" s="31"/>
      <c r="J64" s="31"/>
      <c r="K64" s="31"/>
      <c r="L64" s="31"/>
      <c r="M64" s="31"/>
      <c r="N64" s="31"/>
      <c r="O64" s="31"/>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31"/>
      <c r="M66" s="31"/>
      <c r="N66" s="31"/>
      <c r="O66" s="31"/>
    </row>
    <row r="67" spans="1:15" ht="13.5" thickBot="1">
      <c r="A67" s="259"/>
      <c r="B67" s="259"/>
      <c r="C67" s="259"/>
      <c r="D67" s="259"/>
      <c r="E67" s="259"/>
      <c r="F67" s="259"/>
      <c r="G67" s="259"/>
      <c r="H67" s="259"/>
      <c r="I67" s="259"/>
      <c r="J67" s="259"/>
      <c r="K67" s="259"/>
      <c r="L67" s="259"/>
      <c r="M67" s="259"/>
      <c r="N67" s="259"/>
      <c r="O67" s="259"/>
    </row>
    <row r="68" spans="1:15" ht="12.75">
      <c r="A68" s="454" t="s">
        <v>332</v>
      </c>
      <c r="B68" s="454"/>
      <c r="C68" s="454"/>
      <c r="D68" s="454"/>
      <c r="E68" s="454"/>
      <c r="F68" s="454"/>
      <c r="G68" s="454"/>
      <c r="H68" s="454"/>
      <c r="I68" s="454"/>
      <c r="J68" s="454"/>
      <c r="K68" s="454"/>
      <c r="L68" s="454"/>
      <c r="M68" s="454"/>
      <c r="N68" s="454"/>
      <c r="O68" s="454"/>
    </row>
    <row r="69" spans="12:15" ht="12.75">
      <c r="L69" s="422" t="s">
        <v>345</v>
      </c>
      <c r="M69" s="422"/>
      <c r="N69" s="422"/>
      <c r="O69" s="422"/>
    </row>
  </sheetData>
  <sheetProtection password="CCA6" sheet="1"/>
  <mergeCells count="44">
    <mergeCell ref="L69:O69"/>
    <mergeCell ref="A23:O23"/>
    <mergeCell ref="A24:C24"/>
    <mergeCell ref="D24:O25"/>
    <mergeCell ref="A25:C25"/>
    <mergeCell ref="A26:O26"/>
    <mergeCell ref="A27:C27"/>
    <mergeCell ref="D27:O28"/>
    <mergeCell ref="A28:C28"/>
    <mergeCell ref="A29:O29"/>
    <mergeCell ref="A30:C30"/>
    <mergeCell ref="D30:O31"/>
    <mergeCell ref="A31:C31"/>
    <mergeCell ref="A68:O68"/>
    <mergeCell ref="A17:O17"/>
    <mergeCell ref="A18:O18"/>
    <mergeCell ref="A19:O19"/>
    <mergeCell ref="A20:O20"/>
    <mergeCell ref="A21:C21"/>
    <mergeCell ref="D21:O22"/>
    <mergeCell ref="A22:C22"/>
    <mergeCell ref="A16:O16"/>
    <mergeCell ref="A8:O8"/>
    <mergeCell ref="A9:B9"/>
    <mergeCell ref="C9:O9"/>
    <mergeCell ref="A10:B10"/>
    <mergeCell ref="C10:O10"/>
    <mergeCell ref="A11:O11"/>
    <mergeCell ref="M12:O12"/>
    <mergeCell ref="A13:L13"/>
    <mergeCell ref="A14:O14"/>
    <mergeCell ref="A15:O15"/>
    <mergeCell ref="B6:G6"/>
    <mergeCell ref="I6:K6"/>
    <mergeCell ref="M6:N6"/>
    <mergeCell ref="A7:G7"/>
    <mergeCell ref="I7:K7"/>
    <mergeCell ref="M7:N7"/>
    <mergeCell ref="A1:O1"/>
    <mergeCell ref="A2:O2"/>
    <mergeCell ref="A3:O3"/>
    <mergeCell ref="A4:O4"/>
    <mergeCell ref="A5:O5"/>
    <mergeCell ref="M13:O13"/>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1" customWidth="1"/>
    <col min="2" max="2" width="11" style="1" customWidth="1"/>
    <col min="3" max="3" width="12.33203125" style="1" customWidth="1"/>
    <col min="4" max="4" width="10.16015625" style="1" customWidth="1"/>
    <col min="5" max="5" width="7" style="1" customWidth="1"/>
    <col min="6" max="6" width="21" style="1" customWidth="1"/>
    <col min="7" max="7" width="20.16015625" style="1" customWidth="1"/>
    <col min="8" max="8" width="15" style="1" customWidth="1"/>
    <col min="9" max="9" width="15.66015625" style="1" customWidth="1"/>
    <col min="10" max="16384" width="9.33203125" style="1" customWidth="1"/>
  </cols>
  <sheetData>
    <row r="1" spans="1:9" ht="12.75">
      <c r="A1" s="422" t="s">
        <v>346</v>
      </c>
      <c r="B1" s="422"/>
      <c r="C1" s="422"/>
      <c r="D1" s="422"/>
      <c r="E1" s="422"/>
      <c r="F1" s="422"/>
      <c r="G1" s="422"/>
      <c r="H1" s="422"/>
      <c r="I1" s="422"/>
    </row>
    <row r="2" spans="1:9" ht="30">
      <c r="A2" s="455" t="s">
        <v>347</v>
      </c>
      <c r="B2" s="455"/>
      <c r="C2" s="455"/>
      <c r="D2" s="455"/>
      <c r="E2" s="455"/>
      <c r="F2" s="455"/>
      <c r="G2" s="455"/>
      <c r="H2" s="455"/>
      <c r="I2" s="455"/>
    </row>
    <row r="3" spans="1:9" ht="14.25">
      <c r="A3" s="423"/>
      <c r="B3" s="423"/>
      <c r="C3" s="423"/>
      <c r="D3" s="423"/>
      <c r="E3" s="423"/>
      <c r="F3" s="423"/>
      <c r="G3" s="423"/>
      <c r="H3" s="423"/>
      <c r="I3" s="423"/>
    </row>
    <row r="4" spans="1:9" ht="12.75">
      <c r="A4" s="447"/>
      <c r="B4" s="447"/>
      <c r="C4" s="447"/>
      <c r="D4" s="447"/>
      <c r="E4" s="447"/>
      <c r="F4" s="447"/>
      <c r="G4" s="447"/>
      <c r="H4" s="447"/>
      <c r="I4" s="447"/>
    </row>
    <row r="5" spans="1:9" ht="15">
      <c r="A5" s="246" t="s">
        <v>317</v>
      </c>
      <c r="B5" s="424" t="str">
        <f>(eff_entity)</f>
        <v>RFM-FARM MARKET ROAD (2015)</v>
      </c>
      <c r="C5" s="424"/>
      <c r="D5" s="428" t="s">
        <v>348</v>
      </c>
      <c r="E5" s="428"/>
      <c r="F5" s="428"/>
      <c r="G5" s="428"/>
      <c r="H5" s="428"/>
      <c r="I5" s="428"/>
    </row>
    <row r="6" spans="1:9" ht="15">
      <c r="A6" s="428" t="s">
        <v>349</v>
      </c>
      <c r="B6" s="428"/>
      <c r="C6" s="428"/>
      <c r="D6" s="428"/>
      <c r="E6" s="428"/>
      <c r="F6" s="428"/>
      <c r="G6" s="429"/>
      <c r="H6" s="429"/>
      <c r="I6" s="246" t="s">
        <v>350</v>
      </c>
    </row>
    <row r="7" spans="1:9" ht="15">
      <c r="A7" s="428" t="s">
        <v>351</v>
      </c>
      <c r="B7" s="428"/>
      <c r="C7" s="428"/>
      <c r="D7" s="428"/>
      <c r="E7" s="428"/>
      <c r="F7" s="428"/>
      <c r="G7" s="428"/>
      <c r="H7" s="428"/>
      <c r="I7" s="428"/>
    </row>
    <row r="8" spans="1:9" ht="15">
      <c r="A8" s="428" t="s">
        <v>352</v>
      </c>
      <c r="B8" s="428"/>
      <c r="C8" s="428"/>
      <c r="D8" s="428"/>
      <c r="E8" s="428"/>
      <c r="F8" s="428"/>
      <c r="G8" s="428"/>
      <c r="H8" s="428"/>
      <c r="I8" s="428"/>
    </row>
    <row r="9" spans="1:9" ht="15">
      <c r="A9" s="428" t="s">
        <v>353</v>
      </c>
      <c r="B9" s="428"/>
      <c r="C9" s="428"/>
      <c r="D9" s="428"/>
      <c r="E9" s="428"/>
      <c r="F9" s="428"/>
      <c r="G9" s="428"/>
      <c r="H9" s="428"/>
      <c r="I9" s="428"/>
    </row>
    <row r="10" spans="1:9" ht="15">
      <c r="A10" s="428" t="s">
        <v>354</v>
      </c>
      <c r="B10" s="428"/>
      <c r="C10" s="428"/>
      <c r="D10" s="428"/>
      <c r="E10" s="428"/>
      <c r="F10" s="428"/>
      <c r="G10" s="428"/>
      <c r="H10" s="428"/>
      <c r="I10" s="428"/>
    </row>
    <row r="11" spans="1:9" ht="15">
      <c r="A11" s="428"/>
      <c r="B11" s="428"/>
      <c r="C11" s="428"/>
      <c r="D11" s="428"/>
      <c r="E11" s="428"/>
      <c r="F11" s="428"/>
      <c r="G11" s="428"/>
      <c r="H11" s="428"/>
      <c r="I11" s="428"/>
    </row>
    <row r="12" spans="1:9" ht="15">
      <c r="A12" s="428" t="s">
        <v>355</v>
      </c>
      <c r="B12" s="428"/>
      <c r="C12" s="428"/>
      <c r="D12" s="428"/>
      <c r="E12" s="428"/>
      <c r="F12" s="253"/>
      <c r="G12" s="242" t="s">
        <v>356</v>
      </c>
      <c r="H12" s="429"/>
      <c r="I12" s="429"/>
    </row>
    <row r="13" spans="1:9" ht="15">
      <c r="A13" s="428" t="s">
        <v>357</v>
      </c>
      <c r="B13" s="428"/>
      <c r="C13" s="428"/>
      <c r="D13" s="428"/>
      <c r="E13" s="428"/>
      <c r="F13" s="260"/>
      <c r="G13" s="242" t="s">
        <v>356</v>
      </c>
      <c r="H13" s="434"/>
      <c r="I13" s="434"/>
    </row>
    <row r="14" spans="1:9" ht="15">
      <c r="A14" s="428" t="s">
        <v>358</v>
      </c>
      <c r="B14" s="428"/>
      <c r="C14" s="428"/>
      <c r="D14" s="428"/>
      <c r="E14" s="428"/>
      <c r="F14" s="428"/>
      <c r="G14" s="428"/>
      <c r="H14" s="428"/>
      <c r="I14" s="428"/>
    </row>
    <row r="15" spans="1:9" ht="15">
      <c r="A15" s="428"/>
      <c r="B15" s="428"/>
      <c r="C15" s="428"/>
      <c r="D15" s="428"/>
      <c r="E15" s="428"/>
      <c r="F15" s="428"/>
      <c r="G15" s="428"/>
      <c r="H15" s="428"/>
      <c r="I15" s="428"/>
    </row>
    <row r="16" spans="1:9" ht="15">
      <c r="A16" s="246" t="s">
        <v>359</v>
      </c>
      <c r="B16" s="429"/>
      <c r="C16" s="429"/>
      <c r="D16" s="429"/>
      <c r="E16" s="429"/>
      <c r="F16" s="429"/>
      <c r="G16" s="429"/>
      <c r="H16" s="429"/>
      <c r="I16" s="429"/>
    </row>
    <row r="17" spans="1:9" ht="15">
      <c r="A17" s="246" t="s">
        <v>360</v>
      </c>
      <c r="B17" s="246"/>
      <c r="C17" s="434"/>
      <c r="D17" s="434"/>
      <c r="E17" s="434"/>
      <c r="F17" s="434"/>
      <c r="G17" s="434"/>
      <c r="H17" s="434"/>
      <c r="I17" s="434"/>
    </row>
    <row r="18" spans="1:9" ht="15">
      <c r="A18" s="246" t="s">
        <v>361</v>
      </c>
      <c r="B18" s="246"/>
      <c r="C18" s="246"/>
      <c r="D18" s="434"/>
      <c r="E18" s="434"/>
      <c r="F18" s="434"/>
      <c r="G18" s="434"/>
      <c r="H18" s="434"/>
      <c r="I18" s="434"/>
    </row>
    <row r="19" spans="1:9" ht="15">
      <c r="A19" s="246" t="s">
        <v>362</v>
      </c>
      <c r="B19" s="246"/>
      <c r="C19" s="429"/>
      <c r="D19" s="429"/>
      <c r="E19" s="429"/>
      <c r="F19" s="429"/>
      <c r="G19" s="429"/>
      <c r="H19" s="429"/>
      <c r="I19" s="429"/>
    </row>
    <row r="20" spans="1:9" ht="15">
      <c r="A20" s="428"/>
      <c r="B20" s="428"/>
      <c r="C20" s="428"/>
      <c r="D20" s="428"/>
      <c r="E20" s="428"/>
      <c r="F20" s="428"/>
      <c r="G20" s="428"/>
      <c r="H20" s="428"/>
      <c r="I20" s="428"/>
    </row>
    <row r="21" spans="1:9" ht="15">
      <c r="A21" s="428" t="s">
        <v>363</v>
      </c>
      <c r="B21" s="428"/>
      <c r="C21" s="428"/>
      <c r="D21" s="428"/>
      <c r="E21" s="428"/>
      <c r="F21" s="428"/>
      <c r="G21" s="241">
        <f>SUM(txyr)</f>
        <v>2014</v>
      </c>
      <c r="H21" s="242" t="s">
        <v>364</v>
      </c>
      <c r="I21" s="244" t="s">
        <v>249</v>
      </c>
    </row>
    <row r="22" spans="1:9" ht="15">
      <c r="A22" s="428"/>
      <c r="B22" s="428"/>
      <c r="C22" s="428"/>
      <c r="D22" s="428"/>
      <c r="E22" s="428"/>
      <c r="F22" s="428"/>
      <c r="G22" s="428"/>
      <c r="H22" s="428"/>
      <c r="I22" s="428"/>
    </row>
    <row r="23" spans="1:9" ht="15">
      <c r="A23" s="428" t="s">
        <v>365</v>
      </c>
      <c r="B23" s="428"/>
      <c r="C23" s="428"/>
      <c r="D23" s="428"/>
      <c r="E23" s="428"/>
      <c r="F23" s="428"/>
      <c r="G23" s="428"/>
      <c r="H23" s="426" t="s">
        <v>249</v>
      </c>
      <c r="I23" s="426"/>
    </row>
    <row r="24" spans="1:9" ht="15">
      <c r="A24" s="246" t="s">
        <v>366</v>
      </c>
      <c r="B24" s="246"/>
      <c r="C24" s="246"/>
      <c r="D24" s="246"/>
      <c r="E24" s="246"/>
      <c r="F24" s="246"/>
      <c r="G24" s="246"/>
      <c r="H24" s="437" t="s">
        <v>249</v>
      </c>
      <c r="I24" s="437"/>
    </row>
    <row r="25" spans="1:9" ht="15">
      <c r="A25" s="444"/>
      <c r="B25" s="444"/>
      <c r="C25" s="444"/>
      <c r="D25" s="444"/>
      <c r="E25" s="444"/>
      <c r="F25" s="444"/>
      <c r="G25" s="444"/>
      <c r="H25" s="444"/>
      <c r="I25" s="444"/>
    </row>
    <row r="26" spans="1:9" ht="15">
      <c r="A26" s="456"/>
      <c r="B26" s="456"/>
      <c r="C26" s="456"/>
      <c r="D26" s="456"/>
      <c r="E26" s="456"/>
      <c r="F26" s="456"/>
      <c r="G26" s="456"/>
      <c r="H26" s="456"/>
      <c r="I26" s="456"/>
    </row>
    <row r="27" spans="1:9" ht="15">
      <c r="A27" s="427"/>
      <c r="B27" s="427"/>
      <c r="C27" s="427"/>
      <c r="D27" s="427"/>
      <c r="E27" s="427"/>
      <c r="F27" s="427"/>
      <c r="G27" s="427"/>
      <c r="H27" s="427"/>
      <c r="I27" s="427"/>
    </row>
    <row r="28" spans="1:9" ht="15">
      <c r="A28" s="428" t="s">
        <v>363</v>
      </c>
      <c r="B28" s="428"/>
      <c r="C28" s="428"/>
      <c r="D28" s="428"/>
      <c r="E28" s="428"/>
      <c r="F28" s="428"/>
      <c r="G28" s="241">
        <f>SUM(apyr)</f>
        <v>2015</v>
      </c>
      <c r="H28" s="242" t="s">
        <v>367</v>
      </c>
      <c r="I28" s="244" t="s">
        <v>249</v>
      </c>
    </row>
    <row r="29" spans="1:9" ht="15">
      <c r="A29" s="428" t="s">
        <v>368</v>
      </c>
      <c r="B29" s="428"/>
      <c r="C29" s="428"/>
      <c r="D29" s="428"/>
      <c r="E29" s="428"/>
      <c r="F29" s="428"/>
      <c r="G29" s="426" t="s">
        <v>249</v>
      </c>
      <c r="H29" s="426"/>
      <c r="I29" s="426"/>
    </row>
    <row r="30" spans="1:12" ht="15">
      <c r="A30" s="428" t="s">
        <v>369</v>
      </c>
      <c r="B30" s="428"/>
      <c r="C30" s="428"/>
      <c r="D30" s="428"/>
      <c r="E30" s="428"/>
      <c r="F30" s="428"/>
      <c r="G30" s="428"/>
      <c r="H30" s="428"/>
      <c r="I30" s="249" t="s">
        <v>249</v>
      </c>
      <c r="L30" s="261"/>
    </row>
    <row r="31" spans="1:9" ht="15">
      <c r="A31" s="444"/>
      <c r="B31" s="444"/>
      <c r="C31" s="444"/>
      <c r="D31" s="444"/>
      <c r="E31" s="444"/>
      <c r="F31" s="444"/>
      <c r="G31" s="444"/>
      <c r="H31" s="444"/>
      <c r="I31" s="444"/>
    </row>
    <row r="32" spans="1:9" ht="15">
      <c r="A32" s="458"/>
      <c r="B32" s="458"/>
      <c r="C32" s="458"/>
      <c r="D32" s="458"/>
      <c r="E32" s="458"/>
      <c r="F32" s="458"/>
      <c r="G32" s="458"/>
      <c r="H32" s="458"/>
      <c r="I32" s="458"/>
    </row>
    <row r="33" spans="1:9" ht="14.25" customHeight="1">
      <c r="A33" s="428" t="s">
        <v>370</v>
      </c>
      <c r="B33" s="428"/>
      <c r="C33" s="428"/>
      <c r="D33" s="428"/>
      <c r="E33" s="428"/>
      <c r="F33" s="428"/>
      <c r="G33" s="244" t="s">
        <v>249</v>
      </c>
      <c r="H33" s="425" t="s">
        <v>371</v>
      </c>
      <c r="I33" s="425"/>
    </row>
    <row r="34" spans="1:9" ht="13.5" customHeight="1">
      <c r="A34" s="428" t="s">
        <v>372</v>
      </c>
      <c r="B34" s="428"/>
      <c r="C34" s="428"/>
      <c r="D34" s="428"/>
      <c r="E34" s="428"/>
      <c r="F34" s="428"/>
      <c r="G34" s="426" t="s">
        <v>249</v>
      </c>
      <c r="H34" s="426"/>
      <c r="I34" s="426"/>
    </row>
    <row r="35" spans="1:9" ht="15">
      <c r="A35" s="428"/>
      <c r="B35" s="428"/>
      <c r="C35" s="428"/>
      <c r="D35" s="428"/>
      <c r="E35" s="428"/>
      <c r="F35" s="428"/>
      <c r="G35" s="428"/>
      <c r="H35" s="428"/>
      <c r="I35" s="428"/>
    </row>
    <row r="36" spans="1:9" ht="15" customHeight="1">
      <c r="A36" s="428" t="s">
        <v>373</v>
      </c>
      <c r="B36" s="428"/>
      <c r="C36" s="428"/>
      <c r="D36" s="428"/>
      <c r="E36" s="428"/>
      <c r="F36" s="428"/>
      <c r="G36" s="428"/>
      <c r="H36" s="428"/>
      <c r="I36" s="428"/>
    </row>
    <row r="37" spans="1:9" ht="15">
      <c r="A37" s="428"/>
      <c r="B37" s="428"/>
      <c r="C37" s="428"/>
      <c r="D37" s="428"/>
      <c r="E37" s="428"/>
      <c r="F37" s="428"/>
      <c r="G37" s="428"/>
      <c r="H37" s="428"/>
      <c r="I37" s="428"/>
    </row>
    <row r="38" spans="1:9" ht="15">
      <c r="A38" s="425" t="s">
        <v>374</v>
      </c>
      <c r="B38" s="425"/>
      <c r="C38" s="425"/>
      <c r="D38" s="425"/>
      <c r="E38" s="425"/>
      <c r="F38" s="425"/>
      <c r="G38" s="425"/>
      <c r="H38" s="425"/>
      <c r="I38" s="425"/>
    </row>
    <row r="39" spans="1:9" ht="15">
      <c r="A39" s="428"/>
      <c r="B39" s="428"/>
      <c r="C39" s="428"/>
      <c r="D39" s="428"/>
      <c r="E39" s="428"/>
      <c r="F39" s="428"/>
      <c r="G39" s="428"/>
      <c r="H39" s="428"/>
      <c r="I39" s="428"/>
    </row>
    <row r="40" spans="1:9" ht="14.25">
      <c r="A40" s="431" t="s">
        <v>375</v>
      </c>
      <c r="B40" s="431"/>
      <c r="C40" s="431"/>
      <c r="D40" s="431"/>
      <c r="E40" s="431"/>
      <c r="F40" s="431"/>
      <c r="G40" s="431"/>
      <c r="H40" s="431"/>
      <c r="I40" s="431"/>
    </row>
    <row r="41" spans="1:9" ht="15">
      <c r="A41" s="246" t="s">
        <v>317</v>
      </c>
      <c r="B41" s="253"/>
      <c r="C41" s="246" t="s">
        <v>376</v>
      </c>
      <c r="D41" s="253"/>
      <c r="E41" s="246" t="s">
        <v>319</v>
      </c>
      <c r="F41" s="253"/>
      <c r="G41" s="242" t="s">
        <v>320</v>
      </c>
      <c r="H41" s="253"/>
      <c r="I41" s="246" t="s">
        <v>377</v>
      </c>
    </row>
    <row r="42" spans="1:9" ht="15">
      <c r="A42" s="428" t="s">
        <v>378</v>
      </c>
      <c r="B42" s="428"/>
      <c r="C42" s="428"/>
      <c r="D42" s="428"/>
      <c r="E42" s="428"/>
      <c r="F42" s="428"/>
      <c r="G42" s="428"/>
      <c r="H42" s="428"/>
      <c r="I42" s="428"/>
    </row>
    <row r="43" spans="1:13" ht="15">
      <c r="A43" s="428" t="s">
        <v>338</v>
      </c>
      <c r="B43" s="457"/>
      <c r="C43" s="457"/>
      <c r="D43" s="457"/>
      <c r="E43" s="457"/>
      <c r="F43" s="457"/>
      <c r="G43" s="457"/>
      <c r="H43" s="457"/>
      <c r="I43" s="457"/>
      <c r="J43" s="32"/>
      <c r="K43" s="32"/>
      <c r="L43" s="32"/>
      <c r="M43" s="32"/>
    </row>
    <row r="44" spans="1:9" ht="15">
      <c r="A44" s="444"/>
      <c r="B44" s="444"/>
      <c r="C44" s="444"/>
      <c r="D44" s="444"/>
      <c r="E44" s="444"/>
      <c r="F44" s="444"/>
      <c r="G44" s="444"/>
      <c r="H44" s="444"/>
      <c r="I44" s="444"/>
    </row>
    <row r="45" spans="1:9" ht="15">
      <c r="A45" s="458"/>
      <c r="B45" s="458"/>
      <c r="C45" s="458"/>
      <c r="D45" s="458"/>
      <c r="E45" s="458"/>
      <c r="F45" s="458"/>
      <c r="G45" s="458"/>
      <c r="H45" s="458"/>
      <c r="I45" s="458"/>
    </row>
    <row r="46" spans="1:9" ht="15">
      <c r="A46" s="428" t="s">
        <v>379</v>
      </c>
      <c r="B46" s="428"/>
      <c r="C46" s="428"/>
      <c r="D46" s="428"/>
      <c r="E46" s="428"/>
      <c r="F46" s="428"/>
      <c r="G46" s="428"/>
      <c r="H46" s="428"/>
      <c r="I46" s="428"/>
    </row>
    <row r="47" spans="1:9" ht="15">
      <c r="A47" s="428"/>
      <c r="B47" s="428"/>
      <c r="C47" s="428"/>
      <c r="D47" s="428"/>
      <c r="E47" s="428"/>
      <c r="F47" s="428"/>
      <c r="G47" s="428"/>
      <c r="H47" s="428"/>
      <c r="I47" s="428"/>
    </row>
    <row r="48" spans="1:9" ht="15">
      <c r="A48" s="428" t="s">
        <v>380</v>
      </c>
      <c r="B48" s="428"/>
      <c r="C48" s="428"/>
      <c r="D48" s="428"/>
      <c r="E48" s="428"/>
      <c r="F48" s="428"/>
      <c r="G48" s="428"/>
      <c r="H48" s="428"/>
      <c r="I48" s="428"/>
    </row>
    <row r="49" spans="1:9" ht="15">
      <c r="A49" s="428" t="s">
        <v>381</v>
      </c>
      <c r="B49" s="428"/>
      <c r="C49" s="428"/>
      <c r="D49" s="428"/>
      <c r="E49" s="428"/>
      <c r="F49" s="428"/>
      <c r="G49" s="428"/>
      <c r="H49" s="428"/>
      <c r="I49" s="428"/>
    </row>
    <row r="50" spans="1:9" ht="15">
      <c r="A50" s="428"/>
      <c r="B50" s="428"/>
      <c r="C50" s="428"/>
      <c r="D50" s="428"/>
      <c r="E50" s="428"/>
      <c r="F50" s="428"/>
      <c r="G50" s="428"/>
      <c r="H50" s="428"/>
      <c r="I50" s="428"/>
    </row>
    <row r="51" spans="1:9" ht="14.25">
      <c r="A51" s="459" t="s">
        <v>271</v>
      </c>
      <c r="B51" s="459"/>
      <c r="C51" s="459"/>
      <c r="D51" s="459"/>
      <c r="E51" s="459"/>
      <c r="F51" s="459"/>
      <c r="G51" s="459"/>
      <c r="H51" s="459"/>
      <c r="I51" s="459"/>
    </row>
    <row r="52" spans="1:9" ht="15">
      <c r="A52" s="430" t="s">
        <v>382</v>
      </c>
      <c r="B52" s="430"/>
      <c r="C52" s="430"/>
      <c r="D52" s="430"/>
      <c r="E52" s="430"/>
      <c r="F52" s="430"/>
      <c r="G52" s="430"/>
      <c r="H52" s="430"/>
      <c r="I52" s="430"/>
    </row>
  </sheetData>
  <sheetProtection password="CCA6" sheet="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selection activeCell="D7" sqref="D7"/>
    </sheetView>
  </sheetViews>
  <sheetFormatPr defaultColWidth="9.33203125" defaultRowHeight="12.75"/>
  <cols>
    <col min="1" max="1" width="5.5" style="1" customWidth="1"/>
    <col min="2" max="2" width="11" style="1" customWidth="1"/>
    <col min="3" max="3" width="12.5" style="1" customWidth="1"/>
    <col min="4" max="4" width="19.83203125" style="1" customWidth="1"/>
    <col min="5" max="5" width="5.5" style="1" customWidth="1"/>
    <col min="6" max="6" width="22.66015625" style="1" customWidth="1"/>
    <col min="7" max="7" width="16" style="1" customWidth="1"/>
    <col min="8" max="8" width="7" style="1" customWidth="1"/>
    <col min="9" max="9" width="15.66015625" style="1" customWidth="1"/>
    <col min="10" max="16384" width="9.33203125" style="1" customWidth="1"/>
  </cols>
  <sheetData>
    <row r="1" spans="1:9" ht="15">
      <c r="A1" s="430" t="s">
        <v>383</v>
      </c>
      <c r="B1" s="430"/>
      <c r="C1" s="430"/>
      <c r="D1" s="430"/>
      <c r="E1" s="430"/>
      <c r="F1" s="430"/>
      <c r="G1" s="430"/>
      <c r="H1" s="430"/>
      <c r="I1" s="430"/>
    </row>
    <row r="2" spans="1:9" ht="33">
      <c r="A2" s="415" t="s">
        <v>384</v>
      </c>
      <c r="B2" s="415"/>
      <c r="C2" s="415"/>
      <c r="D2" s="415"/>
      <c r="E2" s="415"/>
      <c r="F2" s="415"/>
      <c r="G2" s="415"/>
      <c r="H2" s="415"/>
      <c r="I2" s="415"/>
    </row>
    <row r="3" spans="1:9" ht="12.75">
      <c r="A3" s="313"/>
      <c r="B3" s="313"/>
      <c r="C3" s="313"/>
      <c r="D3" s="313"/>
      <c r="E3" s="313"/>
      <c r="F3" s="313"/>
      <c r="G3" s="313"/>
      <c r="H3" s="313"/>
      <c r="I3" s="313"/>
    </row>
    <row r="4" spans="1:9" ht="12.75">
      <c r="A4" s="1" t="s">
        <v>317</v>
      </c>
      <c r="B4" s="460" t="str">
        <f>(eff_entity)</f>
        <v>RFM-FARM MARKET ROAD (2015)</v>
      </c>
      <c r="C4" s="460"/>
      <c r="D4" s="460"/>
      <c r="E4" s="460"/>
      <c r="F4" s="460"/>
      <c r="G4" s="460"/>
      <c r="H4" s="460"/>
      <c r="I4" s="460"/>
    </row>
    <row r="5" spans="1:9" ht="12.75">
      <c r="A5" s="313" t="s">
        <v>279</v>
      </c>
      <c r="B5" s="313"/>
      <c r="C5" s="313"/>
      <c r="D5" s="313"/>
      <c r="E5" s="313"/>
      <c r="F5" s="313"/>
      <c r="G5" s="313"/>
      <c r="H5" s="313"/>
      <c r="I5" s="313"/>
    </row>
    <row r="6" spans="1:9" ht="12.75">
      <c r="A6" s="257"/>
      <c r="B6" s="257"/>
      <c r="C6" s="257"/>
      <c r="D6" s="257"/>
      <c r="E6" s="257"/>
      <c r="F6" s="257"/>
      <c r="G6" s="257"/>
      <c r="H6" s="257"/>
      <c r="I6" s="257"/>
    </row>
    <row r="7" spans="1:9" ht="15">
      <c r="A7" s="447" t="s">
        <v>385</v>
      </c>
      <c r="B7" s="447"/>
      <c r="C7" s="447"/>
      <c r="D7" s="247"/>
      <c r="E7" s="257" t="s">
        <v>386</v>
      </c>
      <c r="F7" s="263"/>
      <c r="G7" s="447" t="s">
        <v>387</v>
      </c>
      <c r="H7" s="447"/>
      <c r="I7" s="447"/>
    </row>
    <row r="8" spans="1:9" ht="12.75">
      <c r="A8" s="313"/>
      <c r="B8" s="313"/>
      <c r="C8" s="313"/>
      <c r="D8" s="264" t="s">
        <v>388</v>
      </c>
      <c r="E8" s="265"/>
      <c r="F8" s="255" t="s">
        <v>389</v>
      </c>
      <c r="G8" s="313"/>
      <c r="H8" s="313"/>
      <c r="I8" s="313"/>
    </row>
    <row r="9" spans="1:9" ht="12.75">
      <c r="A9" s="31"/>
      <c r="B9" s="31"/>
      <c r="C9" s="31"/>
      <c r="D9" s="31"/>
      <c r="E9" s="265"/>
      <c r="F9" s="255"/>
      <c r="G9" s="31"/>
      <c r="H9" s="31"/>
      <c r="I9" s="31"/>
    </row>
    <row r="10" spans="1:9" ht="12.75">
      <c r="A10" s="447" t="s">
        <v>390</v>
      </c>
      <c r="B10" s="447"/>
      <c r="C10" s="447"/>
      <c r="D10" s="447"/>
      <c r="E10" s="460" t="str">
        <f>(eff_entity)</f>
        <v>RFM-FARM MARKET ROAD (2015)</v>
      </c>
      <c r="F10" s="460"/>
      <c r="G10" s="460"/>
      <c r="H10" s="447" t="s">
        <v>391</v>
      </c>
      <c r="I10" s="447"/>
    </row>
    <row r="11" spans="1:9" ht="12.75">
      <c r="A11" s="313"/>
      <c r="B11" s="313"/>
      <c r="C11" s="313"/>
      <c r="D11" s="313"/>
      <c r="E11" s="461" t="s">
        <v>279</v>
      </c>
      <c r="F11" s="461"/>
      <c r="G11" s="461"/>
      <c r="H11" s="313"/>
      <c r="I11" s="313"/>
    </row>
    <row r="12" spans="1:9" ht="12.75">
      <c r="A12" s="31"/>
      <c r="B12" s="31"/>
      <c r="C12" s="31"/>
      <c r="D12" s="31"/>
      <c r="E12" s="257"/>
      <c r="F12" s="31"/>
      <c r="G12" s="31"/>
      <c r="H12" s="31"/>
      <c r="I12" s="31"/>
    </row>
    <row r="13" spans="1:9" ht="15">
      <c r="A13" s="428" t="s">
        <v>392</v>
      </c>
      <c r="B13" s="428"/>
      <c r="C13" s="428"/>
      <c r="D13" s="428"/>
      <c r="E13" s="429"/>
      <c r="F13" s="429"/>
      <c r="G13" s="429"/>
      <c r="H13" s="429"/>
      <c r="I13" s="240" t="s">
        <v>393</v>
      </c>
    </row>
    <row r="14" spans="1:9" ht="14.25">
      <c r="A14" s="423"/>
      <c r="B14" s="423"/>
      <c r="C14" s="423"/>
      <c r="D14" s="423"/>
      <c r="E14" s="447" t="s">
        <v>394</v>
      </c>
      <c r="F14" s="447"/>
      <c r="G14" s="447"/>
      <c r="H14" s="447"/>
      <c r="I14" s="447"/>
    </row>
    <row r="15" spans="1:9" ht="14.25">
      <c r="A15" s="423"/>
      <c r="B15" s="423"/>
      <c r="C15" s="423"/>
      <c r="D15" s="423"/>
      <c r="E15" s="447" t="s">
        <v>395</v>
      </c>
      <c r="F15" s="447"/>
      <c r="G15" s="447"/>
      <c r="H15" s="447"/>
      <c r="I15" s="447"/>
    </row>
    <row r="16" spans="1:9" ht="14.25">
      <c r="A16" s="239"/>
      <c r="B16" s="239"/>
      <c r="C16" s="239"/>
      <c r="D16" s="239"/>
      <c r="E16" s="16"/>
      <c r="F16" s="16"/>
      <c r="G16" s="16"/>
      <c r="H16" s="16"/>
      <c r="I16" s="16"/>
    </row>
    <row r="17" spans="1:9" ht="15">
      <c r="A17" s="447" t="s">
        <v>396</v>
      </c>
      <c r="B17" s="447"/>
      <c r="C17" s="447"/>
      <c r="D17" s="447"/>
      <c r="E17" s="447"/>
      <c r="F17" s="447"/>
      <c r="G17" s="429"/>
      <c r="H17" s="429"/>
      <c r="I17" s="429"/>
    </row>
    <row r="18" spans="1:9" ht="12.75">
      <c r="A18" s="313"/>
      <c r="B18" s="313"/>
      <c r="C18" s="313"/>
      <c r="D18" s="313"/>
      <c r="E18" s="313"/>
      <c r="F18" s="313"/>
      <c r="G18" s="461" t="s">
        <v>397</v>
      </c>
      <c r="H18" s="461"/>
      <c r="I18" s="461"/>
    </row>
    <row r="19" spans="1:9" ht="12.75">
      <c r="A19" s="31"/>
      <c r="B19" s="31"/>
      <c r="C19" s="31"/>
      <c r="D19" s="31"/>
      <c r="E19" s="31"/>
      <c r="F19" s="31"/>
      <c r="G19" s="31"/>
      <c r="H19" s="31"/>
      <c r="I19" s="31"/>
    </row>
    <row r="20" spans="1:9" ht="15">
      <c r="A20" s="447" t="s">
        <v>398</v>
      </c>
      <c r="B20" s="447"/>
      <c r="C20" s="447"/>
      <c r="D20" s="447"/>
      <c r="E20" s="429"/>
      <c r="F20" s="429"/>
      <c r="G20" s="429"/>
      <c r="H20" s="429"/>
      <c r="I20" s="255" t="s">
        <v>330</v>
      </c>
    </row>
    <row r="21" spans="1:9" ht="14.25">
      <c r="A21" s="423"/>
      <c r="B21" s="423"/>
      <c r="C21" s="423"/>
      <c r="D21" s="423"/>
      <c r="E21" s="461" t="s">
        <v>399</v>
      </c>
      <c r="F21" s="461"/>
      <c r="G21" s="461"/>
      <c r="H21" s="461"/>
      <c r="I21" s="245"/>
    </row>
    <row r="22" spans="1:9" ht="12.75">
      <c r="A22" s="313"/>
      <c r="B22" s="313"/>
      <c r="C22" s="313"/>
      <c r="D22" s="313"/>
      <c r="E22" s="313" t="s">
        <v>400</v>
      </c>
      <c r="F22" s="313"/>
      <c r="G22" s="313"/>
      <c r="H22" s="313"/>
      <c r="I22" s="265"/>
    </row>
    <row r="23" spans="1:9" ht="12.75">
      <c r="A23" s="31"/>
      <c r="B23" s="31"/>
      <c r="C23" s="31"/>
      <c r="D23" s="31"/>
      <c r="E23" s="257"/>
      <c r="F23" s="31"/>
      <c r="G23" s="31"/>
      <c r="H23" s="31"/>
      <c r="I23" s="265"/>
    </row>
    <row r="24" spans="1:9" ht="15">
      <c r="A24" s="255" t="s">
        <v>401</v>
      </c>
      <c r="B24" s="265"/>
      <c r="C24" s="265"/>
      <c r="D24" s="257"/>
      <c r="E24" s="265"/>
      <c r="F24" s="265"/>
      <c r="G24" s="429"/>
      <c r="H24" s="429"/>
      <c r="I24" s="429"/>
    </row>
    <row r="25" spans="1:9" ht="12.75">
      <c r="A25" s="313"/>
      <c r="B25" s="313"/>
      <c r="C25" s="313"/>
      <c r="D25" s="313"/>
      <c r="E25" s="313"/>
      <c r="F25" s="313"/>
      <c r="G25" s="461" t="s">
        <v>402</v>
      </c>
      <c r="H25" s="461"/>
      <c r="I25" s="461"/>
    </row>
    <row r="26" spans="1:9" ht="12.75">
      <c r="A26" s="257"/>
      <c r="B26" s="257"/>
      <c r="C26" s="257"/>
      <c r="D26" s="257"/>
      <c r="E26" s="257"/>
      <c r="F26" s="257"/>
      <c r="G26" s="257"/>
      <c r="H26" s="257"/>
      <c r="I26" s="257"/>
    </row>
    <row r="27" spans="1:9" ht="12.75">
      <c r="A27" s="447" t="s">
        <v>403</v>
      </c>
      <c r="B27" s="447"/>
      <c r="C27" s="447"/>
      <c r="D27" s="447"/>
      <c r="E27" s="447"/>
      <c r="F27" s="447"/>
      <c r="G27" s="447"/>
      <c r="H27" s="447"/>
      <c r="I27" s="447"/>
    </row>
    <row r="28" spans="1:9" ht="15">
      <c r="A28" s="447" t="s">
        <v>404</v>
      </c>
      <c r="B28" s="447"/>
      <c r="C28" s="429"/>
      <c r="D28" s="429"/>
      <c r="E28" s="429"/>
      <c r="F28" s="429"/>
      <c r="G28" s="429"/>
      <c r="H28" s="429"/>
      <c r="I28" s="255" t="s">
        <v>330</v>
      </c>
    </row>
    <row r="29" spans="1:9" ht="12.75">
      <c r="A29" s="313"/>
      <c r="B29" s="313"/>
      <c r="C29" s="447" t="s">
        <v>405</v>
      </c>
      <c r="D29" s="447"/>
      <c r="E29" s="447"/>
      <c r="F29" s="447"/>
      <c r="G29" s="447"/>
      <c r="H29" s="447"/>
      <c r="I29" s="447"/>
    </row>
    <row r="30" spans="1:9" ht="12.75">
      <c r="A30" s="313"/>
      <c r="B30" s="313"/>
      <c r="C30" s="313" t="s">
        <v>406</v>
      </c>
      <c r="D30" s="313"/>
      <c r="E30" s="313"/>
      <c r="F30" s="313"/>
      <c r="G30" s="313"/>
      <c r="H30" s="313"/>
      <c r="I30" s="265"/>
    </row>
    <row r="31" spans="1:9" ht="12.75">
      <c r="A31" s="31"/>
      <c r="B31" s="31"/>
      <c r="C31" s="257"/>
      <c r="D31" s="31"/>
      <c r="E31" s="31"/>
      <c r="F31" s="31"/>
      <c r="G31" s="31"/>
      <c r="H31" s="31"/>
      <c r="I31" s="265"/>
    </row>
    <row r="32" spans="1:9" ht="15">
      <c r="A32" s="447" t="s">
        <v>401</v>
      </c>
      <c r="B32" s="447"/>
      <c r="C32" s="447"/>
      <c r="D32" s="447"/>
      <c r="E32" s="447"/>
      <c r="F32" s="447"/>
      <c r="G32" s="429"/>
      <c r="H32" s="429"/>
      <c r="I32" s="429"/>
    </row>
    <row r="33" spans="1:9" ht="12.75">
      <c r="A33" s="313"/>
      <c r="B33" s="313"/>
      <c r="C33" s="313"/>
      <c r="D33" s="313"/>
      <c r="E33" s="313"/>
      <c r="F33" s="313"/>
      <c r="G33" s="461" t="s">
        <v>402</v>
      </c>
      <c r="H33" s="461"/>
      <c r="I33" s="461"/>
    </row>
    <row r="34" spans="1:9" ht="12.75">
      <c r="A34" s="31"/>
      <c r="B34" s="31"/>
      <c r="C34" s="31"/>
      <c r="D34" s="31"/>
      <c r="E34" s="31"/>
      <c r="F34" s="31"/>
      <c r="G34" s="31"/>
      <c r="H34" s="31"/>
      <c r="I34" s="31"/>
    </row>
    <row r="35" spans="1:9" ht="12.75">
      <c r="A35" s="447" t="s">
        <v>407</v>
      </c>
      <c r="B35" s="447"/>
      <c r="C35" s="447"/>
      <c r="D35" s="447"/>
      <c r="E35" s="447"/>
      <c r="F35" s="447"/>
      <c r="G35" s="447"/>
      <c r="H35" s="447"/>
      <c r="I35" s="447"/>
    </row>
    <row r="36" spans="1:9" ht="15">
      <c r="A36" s="447" t="s">
        <v>404</v>
      </c>
      <c r="B36" s="447"/>
      <c r="C36" s="429"/>
      <c r="D36" s="429"/>
      <c r="E36" s="429"/>
      <c r="F36" s="429"/>
      <c r="G36" s="429"/>
      <c r="H36" s="429"/>
      <c r="I36" s="255" t="s">
        <v>330</v>
      </c>
    </row>
    <row r="37" spans="1:9" ht="12.75">
      <c r="A37" s="313"/>
      <c r="B37" s="313"/>
      <c r="C37" s="461" t="s">
        <v>408</v>
      </c>
      <c r="D37" s="461"/>
      <c r="E37" s="461"/>
      <c r="F37" s="461"/>
      <c r="G37" s="461"/>
      <c r="H37" s="461"/>
      <c r="I37" s="265"/>
    </row>
    <row r="38" spans="1:9" ht="12.75">
      <c r="A38" s="313"/>
      <c r="B38" s="313"/>
      <c r="C38" s="313" t="s">
        <v>409</v>
      </c>
      <c r="D38" s="313"/>
      <c r="E38" s="313"/>
      <c r="F38" s="313"/>
      <c r="G38" s="313"/>
      <c r="H38" s="313"/>
      <c r="I38" s="265"/>
    </row>
    <row r="39" spans="1:9" ht="12.75">
      <c r="A39" s="257"/>
      <c r="B39" s="257"/>
      <c r="C39" s="257"/>
      <c r="D39" s="31"/>
      <c r="E39" s="31"/>
      <c r="F39" s="31"/>
      <c r="G39" s="31"/>
      <c r="H39" s="31"/>
      <c r="I39" s="265"/>
    </row>
    <row r="40" spans="1:9" ht="15">
      <c r="A40" s="255" t="s">
        <v>317</v>
      </c>
      <c r="B40" s="429"/>
      <c r="C40" s="429"/>
      <c r="D40" s="429"/>
      <c r="E40" s="429"/>
      <c r="F40" s="429"/>
      <c r="G40" s="447" t="s">
        <v>410</v>
      </c>
      <c r="H40" s="447"/>
      <c r="I40" s="447"/>
    </row>
    <row r="41" spans="1:9" ht="12.75">
      <c r="A41" s="265"/>
      <c r="B41" s="461" t="s">
        <v>411</v>
      </c>
      <c r="C41" s="461"/>
      <c r="D41" s="461"/>
      <c r="E41" s="461"/>
      <c r="F41" s="461"/>
      <c r="G41" s="313"/>
      <c r="H41" s="313"/>
      <c r="I41" s="313"/>
    </row>
    <row r="42" spans="1:9" ht="12.75">
      <c r="A42" s="265"/>
      <c r="B42" s="257"/>
      <c r="C42" s="31"/>
      <c r="D42" s="31"/>
      <c r="E42" s="31"/>
      <c r="F42" s="31"/>
      <c r="G42" s="31"/>
      <c r="H42" s="31"/>
      <c r="I42" s="31"/>
    </row>
    <row r="43" spans="1:13" ht="12.75">
      <c r="A43" s="447" t="s">
        <v>412</v>
      </c>
      <c r="B43" s="462"/>
      <c r="C43" s="462"/>
      <c r="D43" s="462"/>
      <c r="E43" s="462"/>
      <c r="F43" s="462"/>
      <c r="G43" s="463">
        <f>(dateofmeeting)</f>
        <v>0</v>
      </c>
      <c r="H43" s="463"/>
      <c r="I43" s="463"/>
      <c r="J43" s="32"/>
      <c r="K43" s="32"/>
      <c r="L43" s="32"/>
      <c r="M43" s="32"/>
    </row>
    <row r="44" spans="1:9" ht="12.75">
      <c r="A44" s="313"/>
      <c r="B44" s="313"/>
      <c r="C44" s="313"/>
      <c r="D44" s="313"/>
      <c r="E44" s="313"/>
      <c r="F44" s="313"/>
      <c r="G44" s="461" t="s">
        <v>413</v>
      </c>
      <c r="H44" s="461"/>
      <c r="I44" s="461"/>
    </row>
    <row r="45" spans="1:9" ht="12.75">
      <c r="A45" s="31"/>
      <c r="B45" s="31"/>
      <c r="C45" s="31"/>
      <c r="D45" s="31"/>
      <c r="E45" s="31"/>
      <c r="F45" s="31"/>
      <c r="G45" s="257"/>
      <c r="H45" s="31"/>
      <c r="I45" s="31"/>
    </row>
    <row r="46" spans="1:9" ht="12.75">
      <c r="A46" s="16" t="s">
        <v>414</v>
      </c>
      <c r="B46" s="460">
        <f>(meetingplace)</f>
        <v>0</v>
      </c>
      <c r="C46" s="460"/>
      <c r="D46" s="460"/>
      <c r="E46" s="460"/>
      <c r="F46" s="460"/>
      <c r="G46" s="460"/>
      <c r="H46" s="460"/>
      <c r="I46" s="460"/>
    </row>
    <row r="47" spans="1:9" ht="12.75">
      <c r="A47" s="31"/>
      <c r="B47" s="461" t="s">
        <v>415</v>
      </c>
      <c r="C47" s="461"/>
      <c r="D47" s="461"/>
      <c r="E47" s="461"/>
      <c r="F47" s="461"/>
      <c r="G47" s="461"/>
      <c r="H47" s="461"/>
      <c r="I47" s="461"/>
    </row>
    <row r="48" spans="1:9" ht="12.75">
      <c r="A48" s="31"/>
      <c r="B48" s="257"/>
      <c r="C48" s="31"/>
      <c r="D48" s="31"/>
      <c r="E48" s="31"/>
      <c r="F48" s="31"/>
      <c r="G48" s="31"/>
      <c r="H48" s="31"/>
      <c r="I48" s="31"/>
    </row>
    <row r="49" spans="1:9" ht="12.75">
      <c r="A49" s="16" t="s">
        <v>414</v>
      </c>
      <c r="B49" s="460">
        <f>(timeofmeeting)</f>
        <v>0</v>
      </c>
      <c r="C49" s="460"/>
      <c r="D49" s="460"/>
      <c r="E49" s="460"/>
      <c r="F49" s="31"/>
      <c r="G49" s="257"/>
      <c r="H49" s="31"/>
      <c r="I49" s="31"/>
    </row>
    <row r="50" spans="1:9" ht="12.75">
      <c r="A50" s="31"/>
      <c r="B50" s="461" t="s">
        <v>416</v>
      </c>
      <c r="C50" s="461"/>
      <c r="D50" s="461"/>
      <c r="E50" s="461"/>
      <c r="F50" s="31"/>
      <c r="G50" s="257"/>
      <c r="H50" s="31"/>
      <c r="I50" s="31"/>
    </row>
    <row r="51" spans="1:9" ht="12.75">
      <c r="A51" s="31"/>
      <c r="B51" s="257"/>
      <c r="C51" s="31"/>
      <c r="D51" s="31"/>
      <c r="E51" s="31"/>
      <c r="F51" s="31"/>
      <c r="G51" s="257"/>
      <c r="H51" s="31"/>
      <c r="I51" s="31"/>
    </row>
    <row r="52" spans="1:9" ht="12.75">
      <c r="A52" s="31"/>
      <c r="B52" s="257"/>
      <c r="C52" s="31"/>
      <c r="D52" s="31"/>
      <c r="E52" s="31"/>
      <c r="F52" s="31"/>
      <c r="G52" s="257"/>
      <c r="H52" s="31"/>
      <c r="I52" s="31"/>
    </row>
    <row r="53" spans="1:9" ht="12.75">
      <c r="A53" s="447" t="s">
        <v>380</v>
      </c>
      <c r="B53" s="447"/>
      <c r="C53" s="447"/>
      <c r="D53" s="447"/>
      <c r="E53" s="447"/>
      <c r="F53" s="447"/>
      <c r="G53" s="447"/>
      <c r="H53" s="447"/>
      <c r="I53" s="447"/>
    </row>
    <row r="54" spans="1:9" ht="12.75">
      <c r="A54" s="447" t="s">
        <v>381</v>
      </c>
      <c r="B54" s="447"/>
      <c r="C54" s="447"/>
      <c r="D54" s="447"/>
      <c r="E54" s="447"/>
      <c r="F54" s="447"/>
      <c r="G54" s="447"/>
      <c r="H54" s="447"/>
      <c r="I54" s="447"/>
    </row>
    <row r="55" spans="1:9" ht="12.75">
      <c r="A55" s="447"/>
      <c r="B55" s="447"/>
      <c r="C55" s="447"/>
      <c r="D55" s="447"/>
      <c r="E55" s="447"/>
      <c r="F55" s="447"/>
      <c r="G55" s="447"/>
      <c r="H55" s="447"/>
      <c r="I55" s="447"/>
    </row>
    <row r="56" spans="1:9" ht="12.75">
      <c r="A56" s="464" t="s">
        <v>271</v>
      </c>
      <c r="B56" s="464"/>
      <c r="C56" s="464"/>
      <c r="D56" s="464"/>
      <c r="E56" s="464"/>
      <c r="F56" s="464"/>
      <c r="G56" s="464"/>
      <c r="H56" s="464"/>
      <c r="I56" s="464"/>
    </row>
    <row r="57" spans="1:9" ht="12.75">
      <c r="A57" s="422" t="s">
        <v>417</v>
      </c>
      <c r="B57" s="422"/>
      <c r="C57" s="422"/>
      <c r="D57" s="422"/>
      <c r="E57" s="422"/>
      <c r="F57" s="422"/>
      <c r="G57" s="422"/>
      <c r="H57" s="422"/>
      <c r="I57" s="422"/>
    </row>
  </sheetData>
  <sheetProtection password="CCA6" sheet="1"/>
  <mergeCells count="69">
    <mergeCell ref="A57:I57"/>
    <mergeCell ref="B49:E49"/>
    <mergeCell ref="B50:E50"/>
    <mergeCell ref="A53:I53"/>
    <mergeCell ref="A54:I54"/>
    <mergeCell ref="A55:I55"/>
    <mergeCell ref="A56:I56"/>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
      <selection activeCell="D21" sqref="D21"/>
    </sheetView>
  </sheetViews>
  <sheetFormatPr defaultColWidth="9.33203125" defaultRowHeight="12.75"/>
  <cols>
    <col min="1" max="1" width="5.5" style="1" customWidth="1"/>
    <col min="2" max="2" width="11" style="1" customWidth="1"/>
    <col min="3" max="3" width="12.5" style="1" customWidth="1"/>
    <col min="4" max="5" width="18.5" style="1" customWidth="1"/>
    <col min="6" max="6" width="6.16015625" style="1" customWidth="1"/>
    <col min="7" max="7" width="18.5" style="1" customWidth="1"/>
    <col min="8" max="8" width="7" style="1" customWidth="1"/>
    <col min="9" max="9" width="15.66015625" style="1" customWidth="1"/>
    <col min="10" max="16384" width="9.33203125" style="1" customWidth="1"/>
  </cols>
  <sheetData>
    <row r="1" spans="1:9" ht="12.75">
      <c r="A1" s="422" t="s">
        <v>418</v>
      </c>
      <c r="B1" s="422"/>
      <c r="C1" s="422"/>
      <c r="D1" s="422"/>
      <c r="E1" s="422"/>
      <c r="F1" s="422"/>
      <c r="G1" s="422"/>
      <c r="H1" s="422"/>
      <c r="I1" s="422"/>
    </row>
    <row r="2" spans="1:9" ht="33">
      <c r="A2" s="415" t="s">
        <v>419</v>
      </c>
      <c r="B2" s="415"/>
      <c r="C2" s="415"/>
      <c r="D2" s="415"/>
      <c r="E2" s="415"/>
      <c r="F2" s="415"/>
      <c r="G2" s="415"/>
      <c r="H2" s="415"/>
      <c r="I2" s="415"/>
    </row>
    <row r="3" spans="1:9" ht="33">
      <c r="A3" s="415" t="s">
        <v>420</v>
      </c>
      <c r="B3" s="415"/>
      <c r="C3" s="415"/>
      <c r="D3" s="415"/>
      <c r="E3" s="415"/>
      <c r="F3" s="415"/>
      <c r="G3" s="415"/>
      <c r="H3" s="415"/>
      <c r="I3" s="415"/>
    </row>
    <row r="4" spans="1:9" ht="15">
      <c r="A4" s="246" t="s">
        <v>317</v>
      </c>
      <c r="B4" s="424" t="str">
        <f>(eff_entity)</f>
        <v>RFM-FARM MARKET ROAD (2015)</v>
      </c>
      <c r="C4" s="424"/>
      <c r="D4" s="424"/>
      <c r="E4" s="424"/>
      <c r="F4" s="424"/>
      <c r="G4" s="424"/>
      <c r="H4" s="425" t="s">
        <v>421</v>
      </c>
      <c r="I4" s="425"/>
    </row>
    <row r="5" spans="1:9" ht="15">
      <c r="A5" s="240"/>
      <c r="B5" s="425" t="s">
        <v>422</v>
      </c>
      <c r="C5" s="425"/>
      <c r="D5" s="425"/>
      <c r="E5" s="425"/>
      <c r="F5" s="425"/>
      <c r="G5" s="425"/>
      <c r="H5" s="240"/>
      <c r="I5" s="240"/>
    </row>
    <row r="6" spans="1:9" ht="15">
      <c r="A6" s="428" t="s">
        <v>423</v>
      </c>
      <c r="B6" s="428"/>
      <c r="C6" s="424">
        <f>(publicmeetingat)</f>
        <v>0</v>
      </c>
      <c r="D6" s="424"/>
      <c r="E6" s="424"/>
      <c r="F6" s="424"/>
      <c r="G6" s="424"/>
      <c r="H6" s="424"/>
      <c r="I6" s="424"/>
    </row>
    <row r="7" spans="1:9" ht="15">
      <c r="A7" s="425"/>
      <c r="B7" s="425"/>
      <c r="C7" s="427" t="s">
        <v>424</v>
      </c>
      <c r="D7" s="427"/>
      <c r="E7" s="427"/>
      <c r="F7" s="427"/>
      <c r="G7" s="427"/>
      <c r="H7" s="427"/>
      <c r="I7" s="427"/>
    </row>
    <row r="8" spans="1:9" ht="15">
      <c r="A8" s="240" t="s">
        <v>425</v>
      </c>
      <c r="B8" s="424">
        <f>(nameofroom_building_physicallocation)</f>
        <v>0</v>
      </c>
      <c r="C8" s="424"/>
      <c r="D8" s="424"/>
      <c r="E8" s="424"/>
      <c r="F8" s="424"/>
      <c r="G8" s="424"/>
      <c r="H8" s="424"/>
      <c r="I8" s="424"/>
    </row>
    <row r="9" spans="1:9" ht="15">
      <c r="A9" s="425" t="s">
        <v>426</v>
      </c>
      <c r="B9" s="425"/>
      <c r="C9" s="425"/>
      <c r="D9" s="425"/>
      <c r="E9" s="425"/>
      <c r="F9" s="425"/>
      <c r="G9" s="425"/>
      <c r="H9" s="425"/>
      <c r="I9" s="425"/>
    </row>
    <row r="10" spans="1:9" ht="15">
      <c r="A10" s="424">
        <f>(city_state)</f>
        <v>0</v>
      </c>
      <c r="B10" s="424"/>
      <c r="C10" s="424"/>
      <c r="D10" s="424"/>
      <c r="E10" s="425"/>
      <c r="F10" s="425"/>
      <c r="G10" s="425"/>
      <c r="H10" s="425"/>
      <c r="I10" s="425"/>
    </row>
    <row r="11" spans="1:9" ht="15">
      <c r="A11" s="427" t="s">
        <v>427</v>
      </c>
      <c r="B11" s="427"/>
      <c r="C11" s="427"/>
      <c r="D11" s="427"/>
      <c r="E11" s="425"/>
      <c r="F11" s="425"/>
      <c r="G11" s="425"/>
      <c r="H11" s="425"/>
      <c r="I11" s="425"/>
    </row>
    <row r="12" spans="1:9" ht="15">
      <c r="A12" s="425"/>
      <c r="B12" s="425"/>
      <c r="C12" s="425"/>
      <c r="D12" s="425"/>
      <c r="E12" s="425"/>
      <c r="F12" s="425"/>
      <c r="G12" s="425"/>
      <c r="H12" s="425"/>
      <c r="I12" s="425"/>
    </row>
    <row r="13" spans="1:9" ht="14.25">
      <c r="A13" s="431" t="s">
        <v>428</v>
      </c>
      <c r="B13" s="431"/>
      <c r="C13" s="431"/>
      <c r="D13" s="431"/>
      <c r="E13" s="431"/>
      <c r="F13" s="431"/>
      <c r="G13" s="431"/>
      <c r="H13" s="431"/>
      <c r="I13" s="431"/>
    </row>
    <row r="14" spans="1:9" ht="14.25">
      <c r="A14" s="431" t="s">
        <v>429</v>
      </c>
      <c r="B14" s="431"/>
      <c r="C14" s="431"/>
      <c r="D14" s="431"/>
      <c r="E14" s="431"/>
      <c r="F14" s="431"/>
      <c r="G14" s="431"/>
      <c r="H14" s="431"/>
      <c r="I14" s="431"/>
    </row>
    <row r="15" spans="1:9" ht="15">
      <c r="A15" s="428"/>
      <c r="B15" s="428"/>
      <c r="C15" s="428"/>
      <c r="D15" s="428"/>
      <c r="E15" s="428"/>
      <c r="F15" s="428"/>
      <c r="G15" s="428"/>
      <c r="H15" s="428"/>
      <c r="I15" s="428"/>
    </row>
    <row r="16" spans="1:9" ht="15">
      <c r="A16" s="428" t="s">
        <v>430</v>
      </c>
      <c r="B16" s="428"/>
      <c r="C16" s="428"/>
      <c r="D16" s="428"/>
      <c r="E16" s="428"/>
      <c r="F16" s="428"/>
      <c r="G16" s="428"/>
      <c r="H16" s="428"/>
      <c r="I16" s="428"/>
    </row>
    <row r="17" spans="1:9" ht="15">
      <c r="A17" s="428" t="s">
        <v>431</v>
      </c>
      <c r="B17" s="428"/>
      <c r="C17" s="428"/>
      <c r="D17" s="428"/>
      <c r="E17" s="428"/>
      <c r="F17" s="428"/>
      <c r="G17" s="428"/>
      <c r="H17" s="428"/>
      <c r="I17" s="428"/>
    </row>
    <row r="18" spans="1:9" ht="15">
      <c r="A18" s="428" t="s">
        <v>432</v>
      </c>
      <c r="B18" s="428"/>
      <c r="C18" s="428"/>
      <c r="D18" s="428"/>
      <c r="E18" s="428"/>
      <c r="F18" s="428"/>
      <c r="G18" s="428"/>
      <c r="H18" s="428"/>
      <c r="I18" s="428"/>
    </row>
    <row r="19" spans="1:9" ht="15">
      <c r="A19" s="465"/>
      <c r="B19" s="465"/>
      <c r="C19" s="465"/>
      <c r="D19" s="465"/>
      <c r="E19" s="465"/>
      <c r="F19" s="465"/>
      <c r="G19" s="465"/>
      <c r="H19" s="465"/>
      <c r="I19" s="465"/>
    </row>
    <row r="20" spans="1:9" ht="15">
      <c r="A20" s="425"/>
      <c r="B20" s="425"/>
      <c r="C20" s="425"/>
      <c r="D20" s="425"/>
      <c r="E20" s="425"/>
      <c r="F20" s="425"/>
      <c r="G20" s="425"/>
      <c r="H20" s="425"/>
      <c r="I20" s="425"/>
    </row>
    <row r="21" spans="1:9" ht="15">
      <c r="A21" s="428" t="s">
        <v>433</v>
      </c>
      <c r="B21" s="428"/>
      <c r="C21" s="428"/>
      <c r="D21" s="263" t="s">
        <v>249</v>
      </c>
      <c r="E21" s="428" t="s">
        <v>434</v>
      </c>
      <c r="F21" s="428"/>
      <c r="G21" s="428"/>
      <c r="H21" s="428"/>
      <c r="I21" s="428"/>
    </row>
    <row r="22" spans="1:9" ht="15">
      <c r="A22" s="432" t="s">
        <v>435</v>
      </c>
      <c r="B22" s="432"/>
      <c r="C22" s="432"/>
      <c r="D22" s="240"/>
      <c r="E22" s="466"/>
      <c r="F22" s="466"/>
      <c r="G22" s="466"/>
      <c r="H22" s="466"/>
      <c r="I22" s="466"/>
    </row>
    <row r="23" spans="1:9" ht="15">
      <c r="A23" s="432" t="s">
        <v>436</v>
      </c>
      <c r="B23" s="432"/>
      <c r="C23" s="432"/>
      <c r="D23" s="263" t="s">
        <v>249</v>
      </c>
      <c r="E23" s="466" t="s">
        <v>437</v>
      </c>
      <c r="F23" s="466"/>
      <c r="G23" s="466"/>
      <c r="H23" s="466"/>
      <c r="I23" s="466"/>
    </row>
    <row r="24" spans="1:9" ht="15">
      <c r="A24" s="424"/>
      <c r="B24" s="424"/>
      <c r="C24" s="424"/>
      <c r="D24" s="424"/>
      <c r="E24" s="424"/>
      <c r="F24" s="424"/>
      <c r="G24" s="424"/>
      <c r="H24" s="424"/>
      <c r="I24" s="424"/>
    </row>
    <row r="25" spans="1:9" ht="14.25">
      <c r="A25" s="423" t="s">
        <v>438</v>
      </c>
      <c r="B25" s="423"/>
      <c r="C25" s="423"/>
      <c r="D25" s="423"/>
      <c r="E25" s="423"/>
      <c r="F25" s="423"/>
      <c r="G25" s="423"/>
      <c r="H25" s="423"/>
      <c r="I25" s="423"/>
    </row>
    <row r="26" spans="1:9" ht="14.25">
      <c r="A26" s="423"/>
      <c r="B26" s="423"/>
      <c r="C26" s="423"/>
      <c r="D26" s="423"/>
      <c r="E26" s="423"/>
      <c r="F26" s="423"/>
      <c r="G26" s="423"/>
      <c r="H26" s="423"/>
      <c r="I26" s="423"/>
    </row>
    <row r="27" spans="1:9" ht="15">
      <c r="A27" s="428" t="s">
        <v>439</v>
      </c>
      <c r="B27" s="428"/>
      <c r="C27" s="428"/>
      <c r="D27" s="428"/>
      <c r="E27" s="428"/>
      <c r="F27" s="428"/>
      <c r="G27" s="428"/>
      <c r="H27" s="428"/>
      <c r="I27" s="428"/>
    </row>
    <row r="28" spans="1:9" ht="15">
      <c r="A28" s="428" t="s">
        <v>440</v>
      </c>
      <c r="B28" s="428"/>
      <c r="C28" s="428"/>
      <c r="D28" s="428"/>
      <c r="E28" s="428"/>
      <c r="F28" s="428"/>
      <c r="G28" s="428"/>
      <c r="H28" s="428"/>
      <c r="I28" s="428"/>
    </row>
    <row r="29" spans="1:9" ht="15">
      <c r="A29" s="428" t="s">
        <v>441</v>
      </c>
      <c r="B29" s="428"/>
      <c r="C29" s="428"/>
      <c r="D29" s="428"/>
      <c r="E29" s="428"/>
      <c r="F29" s="428"/>
      <c r="G29" s="428"/>
      <c r="H29" s="428"/>
      <c r="I29" s="428"/>
    </row>
    <row r="30" spans="1:9" ht="15">
      <c r="A30" s="425"/>
      <c r="B30" s="425"/>
      <c r="C30" s="425"/>
      <c r="D30" s="425"/>
      <c r="E30" s="425"/>
      <c r="F30" s="425"/>
      <c r="G30" s="425"/>
      <c r="H30" s="425"/>
      <c r="I30" s="425"/>
    </row>
    <row r="31" spans="1:9" ht="15">
      <c r="A31" s="428" t="s">
        <v>442</v>
      </c>
      <c r="B31" s="428"/>
      <c r="C31" s="428"/>
      <c r="D31" s="253"/>
      <c r="E31" s="428" t="s">
        <v>443</v>
      </c>
      <c r="F31" s="428"/>
      <c r="G31" s="253"/>
      <c r="H31" s="428" t="s">
        <v>444</v>
      </c>
      <c r="I31" s="428"/>
    </row>
    <row r="32" spans="1:9" ht="15">
      <c r="A32" s="428" t="s">
        <v>445</v>
      </c>
      <c r="B32" s="428"/>
      <c r="C32" s="428"/>
      <c r="D32" s="260"/>
      <c r="E32" s="428" t="s">
        <v>443</v>
      </c>
      <c r="F32" s="428"/>
      <c r="G32" s="260"/>
      <c r="H32" s="428" t="s">
        <v>444</v>
      </c>
      <c r="I32" s="428"/>
    </row>
    <row r="33" spans="1:9" ht="15">
      <c r="A33" s="428" t="s">
        <v>446</v>
      </c>
      <c r="B33" s="428"/>
      <c r="C33" s="428"/>
      <c r="D33" s="260"/>
      <c r="E33" s="428" t="s">
        <v>443</v>
      </c>
      <c r="F33" s="428"/>
      <c r="G33" s="260"/>
      <c r="H33" s="428" t="s">
        <v>444</v>
      </c>
      <c r="I33" s="428"/>
    </row>
    <row r="34" spans="1:9" ht="15">
      <c r="A34" s="425"/>
      <c r="B34" s="425"/>
      <c r="C34" s="425"/>
      <c r="D34" s="425"/>
      <c r="E34" s="425"/>
      <c r="F34" s="425"/>
      <c r="G34" s="425"/>
      <c r="H34" s="425"/>
      <c r="I34" s="425"/>
    </row>
    <row r="35" spans="1:9" ht="14.25">
      <c r="A35" s="423" t="s">
        <v>447</v>
      </c>
      <c r="B35" s="423"/>
      <c r="C35" s="423"/>
      <c r="D35" s="423"/>
      <c r="E35" s="423"/>
      <c r="F35" s="423"/>
      <c r="G35" s="423"/>
      <c r="H35" s="423"/>
      <c r="I35" s="423"/>
    </row>
    <row r="36" spans="1:9" ht="14.25">
      <c r="A36" s="423" t="s">
        <v>448</v>
      </c>
      <c r="B36" s="423"/>
      <c r="C36" s="423"/>
      <c r="D36" s="423"/>
      <c r="E36" s="423"/>
      <c r="F36" s="423"/>
      <c r="G36" s="423"/>
      <c r="H36" s="423"/>
      <c r="I36" s="423"/>
    </row>
    <row r="37" spans="1:9" ht="15">
      <c r="A37" s="425"/>
      <c r="B37" s="425"/>
      <c r="C37" s="425"/>
      <c r="D37" s="425"/>
      <c r="E37" s="425"/>
      <c r="F37" s="425"/>
      <c r="G37" s="425"/>
      <c r="H37" s="425"/>
      <c r="I37" s="425"/>
    </row>
    <row r="38" spans="1:9" ht="15">
      <c r="A38" s="425"/>
      <c r="B38" s="425"/>
      <c r="C38" s="425"/>
      <c r="D38" s="425"/>
      <c r="E38" s="242" t="s">
        <v>449</v>
      </c>
      <c r="F38" s="240"/>
      <c r="G38" s="242" t="s">
        <v>450</v>
      </c>
      <c r="H38" s="425"/>
      <c r="I38" s="425"/>
    </row>
    <row r="39" spans="1:9" ht="15">
      <c r="A39" s="428" t="s">
        <v>451</v>
      </c>
      <c r="B39" s="428"/>
      <c r="C39" s="428"/>
      <c r="D39" s="428"/>
      <c r="E39" s="263" t="s">
        <v>249</v>
      </c>
      <c r="F39" s="248"/>
      <c r="G39" s="263" t="s">
        <v>249</v>
      </c>
      <c r="H39" s="425"/>
      <c r="I39" s="425"/>
    </row>
    <row r="40" spans="1:9" ht="15">
      <c r="A40" s="428" t="s">
        <v>452</v>
      </c>
      <c r="B40" s="428"/>
      <c r="C40" s="428"/>
      <c r="D40" s="428"/>
      <c r="E40" s="263" t="s">
        <v>249</v>
      </c>
      <c r="F40" s="248"/>
      <c r="G40" s="266" t="s">
        <v>249</v>
      </c>
      <c r="H40" s="425"/>
      <c r="I40" s="425"/>
    </row>
    <row r="41" spans="1:9" ht="15">
      <c r="A41" s="428" t="s">
        <v>453</v>
      </c>
      <c r="B41" s="428"/>
      <c r="C41" s="428"/>
      <c r="D41" s="428"/>
      <c r="E41" s="263" t="s">
        <v>249</v>
      </c>
      <c r="F41" s="248"/>
      <c r="G41" s="266" t="s">
        <v>249</v>
      </c>
      <c r="H41" s="425"/>
      <c r="I41" s="425"/>
    </row>
    <row r="42" spans="1:9" ht="15">
      <c r="A42" s="428" t="s">
        <v>454</v>
      </c>
      <c r="B42" s="428"/>
      <c r="C42" s="428"/>
      <c r="D42" s="428"/>
      <c r="E42" s="263" t="s">
        <v>249</v>
      </c>
      <c r="F42" s="248"/>
      <c r="G42" s="266" t="s">
        <v>249</v>
      </c>
      <c r="H42" s="425"/>
      <c r="I42" s="425"/>
    </row>
    <row r="43" spans="1:13" ht="15">
      <c r="A43" s="425"/>
      <c r="B43" s="467"/>
      <c r="C43" s="467"/>
      <c r="D43" s="467"/>
      <c r="E43" s="467"/>
      <c r="F43" s="467"/>
      <c r="G43" s="467"/>
      <c r="H43" s="467"/>
      <c r="I43" s="467"/>
      <c r="J43" s="32"/>
      <c r="K43" s="32"/>
      <c r="L43" s="32"/>
      <c r="M43" s="32"/>
    </row>
    <row r="44" spans="1:9" ht="15">
      <c r="A44" s="428" t="s">
        <v>455</v>
      </c>
      <c r="B44" s="428"/>
      <c r="C44" s="428"/>
      <c r="D44" s="428"/>
      <c r="E44" s="428"/>
      <c r="F44" s="428"/>
      <c r="G44" s="428"/>
      <c r="H44" s="428"/>
      <c r="I44" s="428"/>
    </row>
    <row r="45" spans="1:9" ht="15">
      <c r="A45" s="428" t="s">
        <v>456</v>
      </c>
      <c r="B45" s="428"/>
      <c r="C45" s="428"/>
      <c r="D45" s="428"/>
      <c r="E45" s="428"/>
      <c r="F45" s="428"/>
      <c r="G45" s="428"/>
      <c r="H45" s="428"/>
      <c r="I45" s="428"/>
    </row>
    <row r="46" spans="1:9" ht="15">
      <c r="A46" s="428" t="s">
        <v>457</v>
      </c>
      <c r="B46" s="428"/>
      <c r="C46" s="428"/>
      <c r="D46" s="428"/>
      <c r="E46" s="428"/>
      <c r="F46" s="428"/>
      <c r="G46" s="428"/>
      <c r="H46" s="428"/>
      <c r="I46" s="428"/>
    </row>
    <row r="47" spans="1:9" ht="14.25">
      <c r="A47" s="423" t="s">
        <v>458</v>
      </c>
      <c r="B47" s="423"/>
      <c r="C47" s="423"/>
      <c r="D47" s="423"/>
      <c r="E47" s="423"/>
      <c r="F47" s="423"/>
      <c r="G47" s="423"/>
      <c r="H47" s="423"/>
      <c r="I47" s="423"/>
    </row>
    <row r="48" spans="1:9" ht="15">
      <c r="A48" s="468"/>
      <c r="B48" s="468"/>
      <c r="C48" s="468"/>
      <c r="D48" s="468"/>
      <c r="E48" s="468"/>
      <c r="F48" s="468"/>
      <c r="G48" s="468"/>
      <c r="H48" s="468"/>
      <c r="I48" s="468"/>
    </row>
    <row r="49" spans="1:9" ht="15">
      <c r="A49" s="425" t="s">
        <v>459</v>
      </c>
      <c r="B49" s="425"/>
      <c r="C49" s="425"/>
      <c r="D49" s="425"/>
      <c r="E49" s="425"/>
      <c r="F49" s="425"/>
      <c r="G49" s="444" t="s">
        <v>249</v>
      </c>
      <c r="H49" s="444"/>
      <c r="I49" s="240"/>
    </row>
    <row r="50" spans="1:9" ht="15">
      <c r="A50" s="428" t="s">
        <v>460</v>
      </c>
      <c r="B50" s="428"/>
      <c r="C50" s="428"/>
      <c r="D50" s="428"/>
      <c r="E50" s="428"/>
      <c r="F50" s="428"/>
      <c r="G50" s="428"/>
      <c r="H50" s="428"/>
      <c r="I50" s="428"/>
    </row>
    <row r="51" spans="1:9" ht="15">
      <c r="A51" s="246"/>
      <c r="B51" s="246"/>
      <c r="C51" s="246"/>
      <c r="D51" s="246"/>
      <c r="E51" s="246"/>
      <c r="F51" s="246"/>
      <c r="G51" s="246"/>
      <c r="H51" s="246"/>
      <c r="I51" s="246"/>
    </row>
  </sheetData>
  <sheetProtection password="CCA6" sheet="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7"/>
  <headerFooter>
    <oddHeader>&amp;L&amp;D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Lipscomb</cp:lastModifiedBy>
  <cp:lastPrinted>2015-07-22T17:10:29Z</cp:lastPrinted>
  <dcterms:modified xsi:type="dcterms:W3CDTF">2015-07-22T17:30:02Z</dcterms:modified>
  <cp:category/>
  <cp:version/>
  <cp:contentType/>
  <cp:contentStatus/>
</cp:coreProperties>
</file>